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sumo do Orçamento" sheetId="1" r:id="rId1"/>
    <sheet name="Orçamento Sintético" sheetId="2" r:id="rId2"/>
    <sheet name="Orçamento Analítico" sheetId="3" r:id="rId3"/>
    <sheet name="BDI" sheetId="5" r:id="rId4"/>
    <sheet name="MOB_DESMOB" sheetId="6" r:id="rId5"/>
    <sheet name="Cronograma (2)" sheetId="7" r:id="rId6"/>
    <sheet name="LS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adg1">#REF!</definedName>
    <definedName name="_____adg2">#REF!</definedName>
    <definedName name="_____adu2">#REF!</definedName>
    <definedName name="_____afg14">#REF!</definedName>
    <definedName name="_____aga10">#REF!</definedName>
    <definedName name="_____aga14">#REF!</definedName>
    <definedName name="_____aga16">#REF!</definedName>
    <definedName name="_____aga18">#REF!</definedName>
    <definedName name="_____ali1">#REF!</definedName>
    <definedName name="_____ali2">#REF!</definedName>
    <definedName name="_____ali3">#REF!</definedName>
    <definedName name="_____ali4">#REF!</definedName>
    <definedName name="_____ali5">#REF!</definedName>
    <definedName name="_____ali6">#REF!</definedName>
    <definedName name="_____ali7">#REF!</definedName>
    <definedName name="_____amf1">#REF!</definedName>
    <definedName name="_____amf2">#REF!</definedName>
    <definedName name="_____amf3">#REF!</definedName>
    <definedName name="_____ape1">#REF!</definedName>
    <definedName name="_____ape2">#REF!</definedName>
    <definedName name="_____ara18">#REF!</definedName>
    <definedName name="_____arc12">#REF!</definedName>
    <definedName name="_____arc15">#REF!</definedName>
    <definedName name="_____arc18">#REF!</definedName>
    <definedName name="_____arc21">#REF!</definedName>
    <definedName name="_____art1">#REF!</definedName>
    <definedName name="_____art10">#REF!</definedName>
    <definedName name="_____art11">#REF!</definedName>
    <definedName name="_____art12">#REF!</definedName>
    <definedName name="_____art13">#REF!</definedName>
    <definedName name="_____art14">#REF!</definedName>
    <definedName name="_____art15">#REF!</definedName>
    <definedName name="_____art16">#REF!</definedName>
    <definedName name="_____art17">#REF!</definedName>
    <definedName name="_____art18">#REF!</definedName>
    <definedName name="_____art19">#REF!</definedName>
    <definedName name="_____art2">#REF!</definedName>
    <definedName name="_____art20">#REF!</definedName>
    <definedName name="_____art21">#REF!</definedName>
    <definedName name="_____art22">#REF!</definedName>
    <definedName name="_____art23">#REF!</definedName>
    <definedName name="_____art24">#REF!</definedName>
    <definedName name="_____art25">#REF!</definedName>
    <definedName name="_____art26">#REF!</definedName>
    <definedName name="_____art27">#REF!</definedName>
    <definedName name="_____art28">#REF!</definedName>
    <definedName name="_____art29">#REF!</definedName>
    <definedName name="_____art3">#REF!</definedName>
    <definedName name="_____art30">#REF!</definedName>
    <definedName name="_____art31">#REF!</definedName>
    <definedName name="_____art32">#REF!</definedName>
    <definedName name="_____art4">#REF!</definedName>
    <definedName name="_____art5">#REF!</definedName>
    <definedName name="_____art6">#REF!</definedName>
    <definedName name="_____art7">#REF!</definedName>
    <definedName name="_____art8">#REF!</definedName>
    <definedName name="_____art9">#REF!</definedName>
    <definedName name="_____bas5">#REF!</definedName>
    <definedName name="_____bbm1">#REF!</definedName>
    <definedName name="_____bbt1">#REF!</definedName>
    <definedName name="_____bca1">#REF!</definedName>
    <definedName name="_____BDI1">#REF!</definedName>
    <definedName name="_____bet320">#REF!</definedName>
    <definedName name="_____bgr2">#REF!</definedName>
    <definedName name="_____blq10">#REF!</definedName>
    <definedName name="_____blq6">#REF!</definedName>
    <definedName name="_____blq8">#REF!</definedName>
    <definedName name="_____bom1">#REF!</definedName>
    <definedName name="_____bom2">#REF!</definedName>
    <definedName name="_____bom23">#REF!</definedName>
    <definedName name="_____bom3">#REF!</definedName>
    <definedName name="_____bom4">#REF!</definedName>
    <definedName name="_____bom6">#REF!</definedName>
    <definedName name="_____bop1">#REF!</definedName>
    <definedName name="_____bot1">#REF!</definedName>
    <definedName name="_____box1">#REF!</definedName>
    <definedName name="_____bre5040">#REF!</definedName>
    <definedName name="_____cab4">#REF!</definedName>
    <definedName name="_____cac12">#REF!</definedName>
    <definedName name="_____cac18">#REF!</definedName>
    <definedName name="_____cac21">#REF!</definedName>
    <definedName name="_____cam2">#REF!</definedName>
    <definedName name="_____cap20">#REF!</definedName>
    <definedName name="_____cap50">#REF!</definedName>
    <definedName name="_____cbm1">#REF!</definedName>
    <definedName name="_____cbr4">#REF!</definedName>
    <definedName name="_____cbr5">#REF!</definedName>
    <definedName name="_____cbt1">#REF!</definedName>
    <definedName name="_____ccb25">#REF!</definedName>
    <definedName name="_____ccb35">#REF!</definedName>
    <definedName name="_____ccb4">#REF!</definedName>
    <definedName name="_____ccb50">#REF!</definedName>
    <definedName name="_____ccg15">#REF!</definedName>
    <definedName name="_____ccg22">#REF!</definedName>
    <definedName name="_____ccr1">#REF!</definedName>
    <definedName name="_____ccr2">#REF!</definedName>
    <definedName name="_____cer1">#REF!</definedName>
    <definedName name="_____cfg118">#REF!</definedName>
    <definedName name="_____cfg40">#REF!</definedName>
    <definedName name="_____cfg50">#REF!</definedName>
    <definedName name="_____cfg65">#REF!</definedName>
    <definedName name="_____cfl20">#REF!</definedName>
    <definedName name="_____cfl40">#REF!</definedName>
    <definedName name="_____cha1">#REF!</definedName>
    <definedName name="_____cha18">#REF!</definedName>
    <definedName name="_____cha2">#REF!</definedName>
    <definedName name="_____chp24">#REF!</definedName>
    <definedName name="_____clp100">#REF!</definedName>
    <definedName name="_____clr2">#REF!</definedName>
    <definedName name="_____cme1">#REF!</definedName>
    <definedName name="_____cmp3">#REF!</definedName>
    <definedName name="_____con1">#REF!</definedName>
    <definedName name="_____con2">#REF!</definedName>
    <definedName name="_____coz100">#REF!</definedName>
    <definedName name="_____ctf6">#REF!</definedName>
    <definedName name="_____ctl6">#REF!</definedName>
    <definedName name="_____cvd100">#REF!</definedName>
    <definedName name="_____cve22100">#REF!</definedName>
    <definedName name="_____cve22150">#REF!</definedName>
    <definedName name="_____cve45100">#REF!</definedName>
    <definedName name="_____cve45150">#REF!</definedName>
    <definedName name="_____cve90100">#REF!</definedName>
    <definedName name="_____cve90150">#REF!</definedName>
    <definedName name="_____cve9040">#REF!</definedName>
    <definedName name="_____cve9050">#REF!</definedName>
    <definedName name="_____cxg40">#REF!</definedName>
    <definedName name="_____cxi40">#REF!</definedName>
    <definedName name="_____cxp40">#REF!</definedName>
    <definedName name="_____cxp4040">#REF!</definedName>
    <definedName name="_____cxs100100">#REF!</definedName>
    <definedName name="_____dgc10">#REF!</definedName>
    <definedName name="_____dgc7">#REF!</definedName>
    <definedName name="_____dgc8">#REF!</definedName>
    <definedName name="_____djm10">#REF!</definedName>
    <definedName name="_____djm15">#REF!</definedName>
    <definedName name="_____djm20">#REF!</definedName>
    <definedName name="_____djt10">#REF!</definedName>
    <definedName name="_____djt15">#REF!</definedName>
    <definedName name="_____djt20">#REF!</definedName>
    <definedName name="_____djt25">#REF!</definedName>
    <definedName name="_____djt30">#REF!</definedName>
    <definedName name="_____djt50">#REF!</definedName>
    <definedName name="_____dtp100">#REF!</definedName>
    <definedName name="_____ele1">#REF!</definedName>
    <definedName name="_____ele114">#REF!</definedName>
    <definedName name="_____ele34">#REF!</definedName>
    <definedName name="_____elr1">#REF!</definedName>
    <definedName name="_____emc1">#REF!</definedName>
    <definedName name="_____emc2">#REF!</definedName>
    <definedName name="_____epc5070">#REF!</definedName>
    <definedName name="_____epc8790">#REF!</definedName>
    <definedName name="_____epl10">#REF!</definedName>
    <definedName name="_____epl2">#REF!</definedName>
    <definedName name="_____epl3">#REF!</definedName>
    <definedName name="_____epl5">#REF!</definedName>
    <definedName name="_____epm1">#REF!</definedName>
    <definedName name="_____esc1">#REF!</definedName>
    <definedName name="_____esp1">#REF!</definedName>
    <definedName name="_____esp2">#REF!</definedName>
    <definedName name="_____ext1">#REF!</definedName>
    <definedName name="_____ext2">#REF!</definedName>
    <definedName name="_____ext3">#REF!</definedName>
    <definedName name="_____fad5">#REF!</definedName>
    <definedName name="_____faf2">#REF!</definedName>
    <definedName name="_____ffg40">#REF!</definedName>
    <definedName name="_____ffg50">#REF!</definedName>
    <definedName name="_____ffg65">#REF!</definedName>
    <definedName name="_____fic1">#REF!</definedName>
    <definedName name="_____fic2">#REF!</definedName>
    <definedName name="_____fic3">#REF!</definedName>
    <definedName name="_____fil1">#REF!</definedName>
    <definedName name="_____fil2">#REF!</definedName>
    <definedName name="_____fio10">#REF!</definedName>
    <definedName name="_____fio12">#REF!</definedName>
    <definedName name="_____fio14">#REF!</definedName>
    <definedName name="_____fio8">#REF!</definedName>
    <definedName name="_____fis10">#REF!</definedName>
    <definedName name="_____fis5">#REF!</definedName>
    <definedName name="_____flp20">#REF!</definedName>
    <definedName name="_____flp25">#REF!</definedName>
    <definedName name="_____flp32">#REF!</definedName>
    <definedName name="_____flp40">#REF!</definedName>
    <definedName name="_____flp50">#REF!</definedName>
    <definedName name="_____flp65">#REF!</definedName>
    <definedName name="_____for1">#REF!</definedName>
    <definedName name="_____for2">#REF!</definedName>
    <definedName name="_____for3">#REF!</definedName>
    <definedName name="_____for4">#REF!</definedName>
    <definedName name="_____for5">#REF!</definedName>
    <definedName name="_____for6">#REF!</definedName>
    <definedName name="_____FOR7">#REF!</definedName>
    <definedName name="_____fpd12">#REF!</definedName>
    <definedName name="_____fvr10">#REF!</definedName>
    <definedName name="_____fvr50">#REF!</definedName>
    <definedName name="_____gac18">#REF!</definedName>
    <definedName name="_____gge1">#REF!</definedName>
    <definedName name="_____gge10">#REF!</definedName>
    <definedName name="_____gge2">#REF!</definedName>
    <definedName name="_____gge3">#REF!</definedName>
    <definedName name="_____gge4">#REF!</definedName>
    <definedName name="_____gge5">#REF!</definedName>
    <definedName name="_____grf14">#REF!</definedName>
    <definedName name="_____grf38">#REF!</definedName>
    <definedName name="_____hab1">#REF!</definedName>
    <definedName name="_____hab2">#REF!</definedName>
    <definedName name="_____imp1">#REF!</definedName>
    <definedName name="_____imp2">#REF!</definedName>
    <definedName name="_____itt1">#REF!</definedName>
    <definedName name="_____itu1">#REF!</definedName>
    <definedName name="_____itu2">#REF!</definedName>
    <definedName name="_____itu3">#REF!</definedName>
    <definedName name="_____jla20">#REF!</definedName>
    <definedName name="_____jla25">#REF!</definedName>
    <definedName name="_____jla32">#REF!</definedName>
    <definedName name="_____jla50">#REF!</definedName>
    <definedName name="_____jla65">#REF!</definedName>
    <definedName name="_____jla6550">#REF!</definedName>
    <definedName name="_____jun150">#REF!</definedName>
    <definedName name="_____lai15">#REF!</definedName>
    <definedName name="_____lai20">#REF!</definedName>
    <definedName name="_____ldr10">#REF!</definedName>
    <definedName name="_____lep20">#REF!</definedName>
    <definedName name="_____lfl20">#REF!</definedName>
    <definedName name="_____lfl40">#REF!</definedName>
    <definedName name="_____lnm10">#REF!</definedName>
    <definedName name="_____lnm8">#REF!</definedName>
    <definedName name="_____lnm9">#REF!</definedName>
    <definedName name="_____lpf250">#REF!</definedName>
    <definedName name="_____lpi100">#REF!</definedName>
    <definedName name="_____lpi40">#REF!</definedName>
    <definedName name="_____lpl15">#REF!</definedName>
    <definedName name="_____lpl18">#REF!</definedName>
    <definedName name="_____lpl20">#REF!</definedName>
    <definedName name="_____luv150">#REF!</definedName>
    <definedName name="_____luv20">#REF!</definedName>
    <definedName name="_____lvf12050">#REF!</definedName>
    <definedName name="_____lvf15050">#REF!</definedName>
    <definedName name="_____lvf7050">#REF!</definedName>
    <definedName name="_____lvg12050">#REF!</definedName>
    <definedName name="_____lvg15050">#REF!</definedName>
    <definedName name="_____lvg7050">#REF!</definedName>
    <definedName name="_____lxa100">#REF!</definedName>
    <definedName name="_____lxa120">#REF!</definedName>
    <definedName name="_____man100">#REF!</definedName>
    <definedName name="_____mc230">#REF!</definedName>
    <definedName name="_____mfi1">#REF!</definedName>
    <definedName name="_____mfi2">#REF!</definedName>
    <definedName name="_____mfi3">#REF!</definedName>
    <definedName name="_____mfi4">#REF!</definedName>
    <definedName name="_____mgi15">#REF!</definedName>
    <definedName name="_____mgi50">#REF!</definedName>
    <definedName name="_____mgr17">#REF!</definedName>
    <definedName name="_____mob1">#REF!</definedName>
    <definedName name="_____mob2">#REF!</definedName>
    <definedName name="_____ope1">#REF!</definedName>
    <definedName name="_____ope2">#REF!</definedName>
    <definedName name="_____ope3">#REF!</definedName>
    <definedName name="_____pcf15050">#REF!</definedName>
    <definedName name="_____pcf7050">#REF!</definedName>
    <definedName name="_____pcf8050">#REF!</definedName>
    <definedName name="_____pcg15050">#REF!</definedName>
    <definedName name="_____pcg7050">#REF!</definedName>
    <definedName name="_____pci10050">#REF!</definedName>
    <definedName name="_____pci20050">#REF!</definedName>
    <definedName name="_____pcm1">#REF!</definedName>
    <definedName name="_____pct1">#REF!</definedName>
    <definedName name="_____pfa75">#REF!</definedName>
    <definedName name="_____pfb30">#REF!</definedName>
    <definedName name="_____pfb50">#REF!</definedName>
    <definedName name="_____pfb8">#REF!</definedName>
    <definedName name="_____pfc80">#REF!</definedName>
    <definedName name="_____pgr17">#REF!</definedName>
    <definedName name="_____pgr18">#REF!</definedName>
    <definedName name="_____pgr43">#REF!</definedName>
    <definedName name="_____ple15">#REF!</definedName>
    <definedName name="_____ple18">#REF!</definedName>
    <definedName name="_____plg3">#REF!</definedName>
    <definedName name="_____pli60">#REF!</definedName>
    <definedName name="_____pm10">#REF!</definedName>
    <definedName name="_____pm15">#REF!</definedName>
    <definedName name="_____pmt1">#REF!</definedName>
    <definedName name="_____pmt2">#REF!</definedName>
    <definedName name="_____pne1">#REF!</definedName>
    <definedName name="_____pne2">#REF!</definedName>
    <definedName name="_____prg2">#REF!</definedName>
    <definedName name="_____prl250">#REF!</definedName>
    <definedName name="_____ptf2">#REF!</definedName>
    <definedName name="_____ptf6">#REF!</definedName>
    <definedName name="_____ptm6">#REF!</definedName>
    <definedName name="_____qdb12">#REF!</definedName>
    <definedName name="_____qdb18">#REF!</definedName>
    <definedName name="_____rea1">#REF!</definedName>
    <definedName name="_____rem1">#REF!</definedName>
    <definedName name="_____rem2">#REF!</definedName>
    <definedName name="_____res10">#REF!</definedName>
    <definedName name="_____res15">#REF!</definedName>
    <definedName name="_____res5">#REF!</definedName>
    <definedName name="_____rfc1000">#REF!</definedName>
    <definedName name="_____rfc500">#REF!</definedName>
    <definedName name="_____rfv1000">#REF!</definedName>
    <definedName name="_____rfv2000">#REF!</definedName>
    <definedName name="_____rfv500">#REF!</definedName>
    <definedName name="_____rgc1">#REF!</definedName>
    <definedName name="_____rgc2">#REF!</definedName>
    <definedName name="_____rgc34">#REF!</definedName>
    <definedName name="_____rgp1">#REF!</definedName>
    <definedName name="_____rlc100">#REF!</definedName>
    <definedName name="_____rls100100">#REF!</definedName>
    <definedName name="_____rpv5">#REF!</definedName>
    <definedName name="_____sol2">#REF!</definedName>
    <definedName name="_____spl12">#REF!</definedName>
    <definedName name="_____spl15">#REF!</definedName>
    <definedName name="_____spl18">#REF!</definedName>
    <definedName name="_____tag14">#REF!</definedName>
    <definedName name="_____tam100">#REF!</definedName>
    <definedName name="_____tam150">#REF!</definedName>
    <definedName name="_____tam300">#REF!</definedName>
    <definedName name="_____tap1">#REF!</definedName>
    <definedName name="_____tap100">#REF!</definedName>
    <definedName name="_____tap2">#REF!</definedName>
    <definedName name="_____tap3">#REF!</definedName>
    <definedName name="_____tar5020">#REF!</definedName>
    <definedName name="_____tba20">#REF!</definedName>
    <definedName name="_____tba25">#REF!</definedName>
    <definedName name="_____tba32">#REF!</definedName>
    <definedName name="_____tba40">#REF!</definedName>
    <definedName name="_____tba50">#REF!</definedName>
    <definedName name="_____tba65">#REF!</definedName>
    <definedName name="_____tbe100">#REF!</definedName>
    <definedName name="_____tbe150">#REF!</definedName>
    <definedName name="_____tbe200">#REF!</definedName>
    <definedName name="_____tbe250">#REF!</definedName>
    <definedName name="_____tbe300">#REF!</definedName>
    <definedName name="_____tbe40">#REF!</definedName>
    <definedName name="_____tbe400">#REF!</definedName>
    <definedName name="_____tbe50">#REF!</definedName>
    <definedName name="_____tbm1">#REF!</definedName>
    <definedName name="_____tbm10">#REF!</definedName>
    <definedName name="_____tbm2">#REF!</definedName>
    <definedName name="_____tea20">#REF!</definedName>
    <definedName name="_____tea25">#REF!</definedName>
    <definedName name="_____tea32">#REF!</definedName>
    <definedName name="_____tea50">#REF!</definedName>
    <definedName name="_____tea65">#REF!</definedName>
    <definedName name="_____ted100">#REF!</definedName>
    <definedName name="_____tee100">#REF!</definedName>
    <definedName name="_____tee40">#REF!</definedName>
    <definedName name="_____tee50">#REF!</definedName>
    <definedName name="_____ter10050">#REF!</definedName>
    <definedName name="_____ter15050">#REF!</definedName>
    <definedName name="_____tfg25">#REF!</definedName>
    <definedName name="_____tfg40">#REF!</definedName>
    <definedName name="_____tfg50">#REF!</definedName>
    <definedName name="_____tfg65">#REF!</definedName>
    <definedName name="_____tjc1">#REF!</definedName>
    <definedName name="_____tjc2">#REF!</definedName>
    <definedName name="_____tjr1">#REF!</definedName>
    <definedName name="_____tjr2">#REF!</definedName>
    <definedName name="_____tlc1">#REF!</definedName>
    <definedName name="_____tlc2">#REF!</definedName>
    <definedName name="_____tlc3">#REF!</definedName>
    <definedName name="_____tlf4">#REF!</definedName>
    <definedName name="_____tlf5">#REF!</definedName>
    <definedName name="_____tlf6">#REF!</definedName>
    <definedName name="_____tma110">#REF!</definedName>
    <definedName name="_____tra2">#REF!</definedName>
    <definedName name="_____tra25">#REF!</definedName>
    <definedName name="_____trf1000">#REF!</definedName>
    <definedName name="_____trf15">#REF!</definedName>
    <definedName name="_____trf25">#REF!</definedName>
    <definedName name="_____trf30">#REF!</definedName>
    <definedName name="_____tub11012">#REF!</definedName>
    <definedName name="_____tub11015">#REF!</definedName>
    <definedName name="_____tub11020">#REF!</definedName>
    <definedName name="_____tub5012">#REF!</definedName>
    <definedName name="_____tub5015">#REF!</definedName>
    <definedName name="_____tub5020">#REF!</definedName>
    <definedName name="_____tub6012">#REF!</definedName>
    <definedName name="_____tub6015">#REF!</definedName>
    <definedName name="_____tub6020">#REF!</definedName>
    <definedName name="_____tub8512">#REF!</definedName>
    <definedName name="_____tub8515">#REF!</definedName>
    <definedName name="_____tub8520">#REF!</definedName>
    <definedName name="_____vcc6">#REF!</definedName>
    <definedName name="_____vdc50">#REF!</definedName>
    <definedName name="_____vdf4">#REF!</definedName>
    <definedName name="_____vdf6">#REF!</definedName>
    <definedName name="_____vdt10">#REF!</definedName>
    <definedName name="_____ven50">#REF!</definedName>
    <definedName name="_____VL1">#REF!</definedName>
    <definedName name="_____VL10">#REF!</definedName>
    <definedName name="_____VL11">#REF!</definedName>
    <definedName name="_____VL12">#REF!</definedName>
    <definedName name="_____VL13">#REF!</definedName>
    <definedName name="_____VL14">#REF!</definedName>
    <definedName name="_____VL15">#REF!</definedName>
    <definedName name="_____VL16">#REF!</definedName>
    <definedName name="_____VL2">#REF!</definedName>
    <definedName name="_____VL3">#REF!</definedName>
    <definedName name="_____VL4">#REF!</definedName>
    <definedName name="_____VL5">#REF!</definedName>
    <definedName name="_____VL6">#REF!</definedName>
    <definedName name="_____VL7">#REF!</definedName>
    <definedName name="_____VL8">#REF!</definedName>
    <definedName name="_____VL9">#REF!</definedName>
    <definedName name="_____vtl6">#REF!</definedName>
    <definedName name="_____vtt4">#REF!</definedName>
    <definedName name="____adg1">#REF!</definedName>
    <definedName name="____adg2">#REF!</definedName>
    <definedName name="____adu2">#REF!</definedName>
    <definedName name="____afg14">#REF!</definedName>
    <definedName name="____aga10">#REF!</definedName>
    <definedName name="____aga14">#REF!</definedName>
    <definedName name="____aga16">#REF!</definedName>
    <definedName name="____aga18">#REF!</definedName>
    <definedName name="____ali1">#REF!</definedName>
    <definedName name="____ali2">#REF!</definedName>
    <definedName name="____ali3">#REF!</definedName>
    <definedName name="____ali4">#REF!</definedName>
    <definedName name="____ali5">#REF!</definedName>
    <definedName name="____ali6">#REF!</definedName>
    <definedName name="____ali7">#REF!</definedName>
    <definedName name="____amf1">#REF!</definedName>
    <definedName name="____amf2">#REF!</definedName>
    <definedName name="____amf3">#REF!</definedName>
    <definedName name="____ape1">#REF!</definedName>
    <definedName name="____ape2">#REF!</definedName>
    <definedName name="____ara18">#REF!</definedName>
    <definedName name="____arc12">#REF!</definedName>
    <definedName name="____arc15">#REF!</definedName>
    <definedName name="____arc18">#REF!</definedName>
    <definedName name="____arc21">#REF!</definedName>
    <definedName name="____art1">#REF!</definedName>
    <definedName name="____art10">#REF!</definedName>
    <definedName name="____art11">#REF!</definedName>
    <definedName name="____art12">#REF!</definedName>
    <definedName name="____art13">#REF!</definedName>
    <definedName name="____art14">#REF!</definedName>
    <definedName name="____art15">#REF!</definedName>
    <definedName name="____art16">#REF!</definedName>
    <definedName name="____art17">#REF!</definedName>
    <definedName name="____art18">#REF!</definedName>
    <definedName name="____art19">#REF!</definedName>
    <definedName name="____art2">#REF!</definedName>
    <definedName name="____art20">#REF!</definedName>
    <definedName name="____art21">#REF!</definedName>
    <definedName name="____art22">#REF!</definedName>
    <definedName name="____art23">#REF!</definedName>
    <definedName name="____art24">#REF!</definedName>
    <definedName name="____art25">#REF!</definedName>
    <definedName name="____art26">#REF!</definedName>
    <definedName name="____art27">#REF!</definedName>
    <definedName name="____art28">#REF!</definedName>
    <definedName name="____art29">#REF!</definedName>
    <definedName name="____art3">#REF!</definedName>
    <definedName name="____art30">#REF!</definedName>
    <definedName name="____art31">#REF!</definedName>
    <definedName name="____art32">#REF!</definedName>
    <definedName name="____art4">#REF!</definedName>
    <definedName name="____art5">#REF!</definedName>
    <definedName name="____art6">#REF!</definedName>
    <definedName name="____art7">#REF!</definedName>
    <definedName name="____art8">#REF!</definedName>
    <definedName name="____art9">#REF!</definedName>
    <definedName name="____bas5">#REF!</definedName>
    <definedName name="____bbm1">#REF!</definedName>
    <definedName name="____bbt1">#REF!</definedName>
    <definedName name="____bca1">#REF!</definedName>
    <definedName name="____BDI1">#REF!</definedName>
    <definedName name="____bet320">#REF!</definedName>
    <definedName name="____bgr2">#REF!</definedName>
    <definedName name="____blq10">#REF!</definedName>
    <definedName name="____blq6">#REF!</definedName>
    <definedName name="____blq8">#REF!</definedName>
    <definedName name="____bom1">#REF!</definedName>
    <definedName name="____bom2">#REF!</definedName>
    <definedName name="____bom23">#REF!</definedName>
    <definedName name="____bom3">#REF!</definedName>
    <definedName name="____bom4">#REF!</definedName>
    <definedName name="____bom6">#REF!</definedName>
    <definedName name="____bop1">#REF!</definedName>
    <definedName name="____bot1">#REF!</definedName>
    <definedName name="____box1">#REF!</definedName>
    <definedName name="____bre5040">#REF!</definedName>
    <definedName name="____cab4">#REF!</definedName>
    <definedName name="____cac12">#REF!</definedName>
    <definedName name="____cac18">#REF!</definedName>
    <definedName name="____cac21">#REF!</definedName>
    <definedName name="____cam2">#REF!</definedName>
    <definedName name="____cap20">#REF!</definedName>
    <definedName name="____cap50">#REF!</definedName>
    <definedName name="____cbm1">#REF!</definedName>
    <definedName name="____cbr4">#REF!</definedName>
    <definedName name="____cbr5">#REF!</definedName>
    <definedName name="____cbt1">#REF!</definedName>
    <definedName name="____ccb25">#REF!</definedName>
    <definedName name="____ccb35">#REF!</definedName>
    <definedName name="____ccb4">#REF!</definedName>
    <definedName name="____ccb50">#REF!</definedName>
    <definedName name="____ccg15">#REF!</definedName>
    <definedName name="____ccg22">#REF!</definedName>
    <definedName name="____ccr1">#REF!</definedName>
    <definedName name="____ccr2">#REF!</definedName>
    <definedName name="____cer1">#REF!</definedName>
    <definedName name="____cfg118">#REF!</definedName>
    <definedName name="____cfg40">#REF!</definedName>
    <definedName name="____cfg50">#REF!</definedName>
    <definedName name="____cfg65">#REF!</definedName>
    <definedName name="____cfl20">#REF!</definedName>
    <definedName name="____cfl40">#REF!</definedName>
    <definedName name="____cha1">#REF!</definedName>
    <definedName name="____cha18">#REF!</definedName>
    <definedName name="____cha2">#REF!</definedName>
    <definedName name="____chp24">#REF!</definedName>
    <definedName name="____clp100">#REF!</definedName>
    <definedName name="____clr2">#REF!</definedName>
    <definedName name="____cme1">#REF!</definedName>
    <definedName name="____cmp3">#REF!</definedName>
    <definedName name="____con1">#REF!</definedName>
    <definedName name="____con2">#REF!</definedName>
    <definedName name="____coz100">#REF!</definedName>
    <definedName name="____ctf6">#REF!</definedName>
    <definedName name="____ctl6">#REF!</definedName>
    <definedName name="____cvd100">#REF!</definedName>
    <definedName name="____cve22100">#REF!</definedName>
    <definedName name="____cve22150">#REF!</definedName>
    <definedName name="____cve45100">#REF!</definedName>
    <definedName name="____cve45150">#REF!</definedName>
    <definedName name="____cve90100">#REF!</definedName>
    <definedName name="____cve90150">#REF!</definedName>
    <definedName name="____cve9040">#REF!</definedName>
    <definedName name="____cve9050">#REF!</definedName>
    <definedName name="____cxg40">#REF!</definedName>
    <definedName name="____cxi40">#REF!</definedName>
    <definedName name="____cxp40">#REF!</definedName>
    <definedName name="____cxp4040">#REF!</definedName>
    <definedName name="____cxs100100">#REF!</definedName>
    <definedName name="____dgc10">#REF!</definedName>
    <definedName name="____dgc7">#REF!</definedName>
    <definedName name="____dgc8">#REF!</definedName>
    <definedName name="____djm10">#REF!</definedName>
    <definedName name="____djm15">#REF!</definedName>
    <definedName name="____djm20">#REF!</definedName>
    <definedName name="____djt10">#REF!</definedName>
    <definedName name="____djt15">#REF!</definedName>
    <definedName name="____djt20">#REF!</definedName>
    <definedName name="____djt25">#REF!</definedName>
    <definedName name="____djt30">#REF!</definedName>
    <definedName name="____djt50">#REF!</definedName>
    <definedName name="____dtp100">#REF!</definedName>
    <definedName name="____ele1">#REF!</definedName>
    <definedName name="____ele114">#REF!</definedName>
    <definedName name="____ele34">#REF!</definedName>
    <definedName name="____elr1">#REF!</definedName>
    <definedName name="____emc1">#REF!</definedName>
    <definedName name="____emc2">#REF!</definedName>
    <definedName name="____epc5070">#REF!</definedName>
    <definedName name="____epc8790">#REF!</definedName>
    <definedName name="____epl10">#REF!</definedName>
    <definedName name="____epl2">#REF!</definedName>
    <definedName name="____epl3">#REF!</definedName>
    <definedName name="____epl5">#REF!</definedName>
    <definedName name="____epm1">#REF!</definedName>
    <definedName name="____esc1">#REF!</definedName>
    <definedName name="____esp1">#REF!</definedName>
    <definedName name="____esp2">#REF!</definedName>
    <definedName name="____ext1">#REF!</definedName>
    <definedName name="____ext2">#REF!</definedName>
    <definedName name="____ext3">#REF!</definedName>
    <definedName name="____fad5">#REF!</definedName>
    <definedName name="____faf2">#REF!</definedName>
    <definedName name="____ffg40">#REF!</definedName>
    <definedName name="____ffg50">#REF!</definedName>
    <definedName name="____ffg65">#REF!</definedName>
    <definedName name="____fic1">#REF!</definedName>
    <definedName name="____fic2">#REF!</definedName>
    <definedName name="____fic3">#REF!</definedName>
    <definedName name="____fil1">#REF!</definedName>
    <definedName name="____fil2">#REF!</definedName>
    <definedName name="____fio10">#REF!</definedName>
    <definedName name="____fio12">#REF!</definedName>
    <definedName name="____fio14">#REF!</definedName>
    <definedName name="____fio8">#REF!</definedName>
    <definedName name="____fis10">#REF!</definedName>
    <definedName name="____fis5">#REF!</definedName>
    <definedName name="____flp20">#REF!</definedName>
    <definedName name="____flp25">#REF!</definedName>
    <definedName name="____flp32">#REF!</definedName>
    <definedName name="____flp40">#REF!</definedName>
    <definedName name="____flp50">#REF!</definedName>
    <definedName name="____flp65">#REF!</definedName>
    <definedName name="____for1">#REF!</definedName>
    <definedName name="____for2">#REF!</definedName>
    <definedName name="____for3">#REF!</definedName>
    <definedName name="____for4">#REF!</definedName>
    <definedName name="____for5">#REF!</definedName>
    <definedName name="____for6">#REF!</definedName>
    <definedName name="____FOR7">#REF!</definedName>
    <definedName name="____fpd12">#REF!</definedName>
    <definedName name="____fvr10">#REF!</definedName>
    <definedName name="____fvr50">#REF!</definedName>
    <definedName name="____gac18">#REF!</definedName>
    <definedName name="____gge1">#REF!</definedName>
    <definedName name="____gge10">#REF!</definedName>
    <definedName name="____gge2">#REF!</definedName>
    <definedName name="____gge3">#REF!</definedName>
    <definedName name="____gge4">#REF!</definedName>
    <definedName name="____gge5">#REF!</definedName>
    <definedName name="____grf14">#REF!</definedName>
    <definedName name="____grf38">#REF!</definedName>
    <definedName name="____hab1">#REF!</definedName>
    <definedName name="____hab2">#REF!</definedName>
    <definedName name="____imp1">#REF!</definedName>
    <definedName name="____imp2">#REF!</definedName>
    <definedName name="____itt1">#REF!</definedName>
    <definedName name="____itu1">#REF!</definedName>
    <definedName name="____itu2">#REF!</definedName>
    <definedName name="____itu3">#REF!</definedName>
    <definedName name="____jla20">#REF!</definedName>
    <definedName name="____jla25">#REF!</definedName>
    <definedName name="____jla32">#REF!</definedName>
    <definedName name="____jla50">#REF!</definedName>
    <definedName name="____jla65">#REF!</definedName>
    <definedName name="____jla6550">#REF!</definedName>
    <definedName name="____jun150">#REF!</definedName>
    <definedName name="____lai15">#REF!</definedName>
    <definedName name="____lai20">#REF!</definedName>
    <definedName name="____ldr10">#REF!</definedName>
    <definedName name="____lep20">#REF!</definedName>
    <definedName name="____lfl20">#REF!</definedName>
    <definedName name="____lfl40">#REF!</definedName>
    <definedName name="____lnm10">#REF!</definedName>
    <definedName name="____lnm8">#REF!</definedName>
    <definedName name="____lnm9">#REF!</definedName>
    <definedName name="____lpf250">#REF!</definedName>
    <definedName name="____lpi100">#REF!</definedName>
    <definedName name="____lpi40">#REF!</definedName>
    <definedName name="____lpl15">#REF!</definedName>
    <definedName name="____lpl18">#REF!</definedName>
    <definedName name="____lpl20">#REF!</definedName>
    <definedName name="____luv150">#REF!</definedName>
    <definedName name="____luv20">#REF!</definedName>
    <definedName name="____lvf12050">#REF!</definedName>
    <definedName name="____lvf15050">#REF!</definedName>
    <definedName name="____lvf7050">#REF!</definedName>
    <definedName name="____lvg12050">#REF!</definedName>
    <definedName name="____lvg15050">#REF!</definedName>
    <definedName name="____lvg7050">#REF!</definedName>
    <definedName name="____lxa100">#REF!</definedName>
    <definedName name="____lxa120">#REF!</definedName>
    <definedName name="____man100">#REF!</definedName>
    <definedName name="____mc230">#REF!</definedName>
    <definedName name="____mfi1">#REF!</definedName>
    <definedName name="____mfi2">#REF!</definedName>
    <definedName name="____mfi3">#REF!</definedName>
    <definedName name="____mfi4">#REF!</definedName>
    <definedName name="____mgi15">#REF!</definedName>
    <definedName name="____mgi50">#REF!</definedName>
    <definedName name="____mgr17">#REF!</definedName>
    <definedName name="____mob1">#REF!</definedName>
    <definedName name="____mob2">#REF!</definedName>
    <definedName name="____ope1">#REF!</definedName>
    <definedName name="____ope2">#REF!</definedName>
    <definedName name="____ope3">#REF!</definedName>
    <definedName name="____pcf15050">#REF!</definedName>
    <definedName name="____pcf7050">#REF!</definedName>
    <definedName name="____pcf8050">#REF!</definedName>
    <definedName name="____pcg15050">#REF!</definedName>
    <definedName name="____pcg7050">#REF!</definedName>
    <definedName name="____pci10050">#REF!</definedName>
    <definedName name="____pci20050">#REF!</definedName>
    <definedName name="____pcm1">#REF!</definedName>
    <definedName name="____pct1">#REF!</definedName>
    <definedName name="____pfa75">#REF!</definedName>
    <definedName name="____pfb30">#REF!</definedName>
    <definedName name="____pfb50">#REF!</definedName>
    <definedName name="____pfb8">#REF!</definedName>
    <definedName name="____pfc80">#REF!</definedName>
    <definedName name="____pgr17">#REF!</definedName>
    <definedName name="____pgr18">#REF!</definedName>
    <definedName name="____pgr43">#REF!</definedName>
    <definedName name="____ple15">#REF!</definedName>
    <definedName name="____ple18">#REF!</definedName>
    <definedName name="____plg3">#REF!</definedName>
    <definedName name="____pli60">#REF!</definedName>
    <definedName name="____pm10">#REF!</definedName>
    <definedName name="____pm15">#REF!</definedName>
    <definedName name="____pmt1">#REF!</definedName>
    <definedName name="____pmt2">#REF!</definedName>
    <definedName name="____pne1">#REF!</definedName>
    <definedName name="____pne2">#REF!</definedName>
    <definedName name="____prg2">#REF!</definedName>
    <definedName name="____prl250">#REF!</definedName>
    <definedName name="____ptf2">#REF!</definedName>
    <definedName name="____ptf6">#REF!</definedName>
    <definedName name="____ptm6">#REF!</definedName>
    <definedName name="____qdb12">#REF!</definedName>
    <definedName name="____qdb18">#REF!</definedName>
    <definedName name="____rea1">#REF!</definedName>
    <definedName name="____rem1">#REF!</definedName>
    <definedName name="____rem2">#REF!</definedName>
    <definedName name="____res10">#REF!</definedName>
    <definedName name="____res15">#REF!</definedName>
    <definedName name="____res5">#REF!</definedName>
    <definedName name="____rfc1000">#REF!</definedName>
    <definedName name="____rfc500">#REF!</definedName>
    <definedName name="____rfv1000">#REF!</definedName>
    <definedName name="____rfv2000">#REF!</definedName>
    <definedName name="____rfv500">#REF!</definedName>
    <definedName name="____rgc1">#REF!</definedName>
    <definedName name="____rgc2">#REF!</definedName>
    <definedName name="____rgc34">#REF!</definedName>
    <definedName name="____rgp1">#REF!</definedName>
    <definedName name="____rlc100">#REF!</definedName>
    <definedName name="____rls100100">#REF!</definedName>
    <definedName name="____rpv5">#REF!</definedName>
    <definedName name="____sol2">#REF!</definedName>
    <definedName name="____spl12">#REF!</definedName>
    <definedName name="____spl15">#REF!</definedName>
    <definedName name="____spl18">#REF!</definedName>
    <definedName name="____tag14">#REF!</definedName>
    <definedName name="____tam100">#REF!</definedName>
    <definedName name="____tam150">#REF!</definedName>
    <definedName name="____tam300">#REF!</definedName>
    <definedName name="____tap1">#REF!</definedName>
    <definedName name="____tap100">#REF!</definedName>
    <definedName name="____tap2">#REF!</definedName>
    <definedName name="____tap3">#REF!</definedName>
    <definedName name="____tar5020">#REF!</definedName>
    <definedName name="____tba20">#REF!</definedName>
    <definedName name="____tba25">#REF!</definedName>
    <definedName name="____tba32">#REF!</definedName>
    <definedName name="____tba40">#REF!</definedName>
    <definedName name="____tba50">#REF!</definedName>
    <definedName name="____tba65">#REF!</definedName>
    <definedName name="____tbe100">#REF!</definedName>
    <definedName name="____tbe150">#REF!</definedName>
    <definedName name="____tbe200">#REF!</definedName>
    <definedName name="____tbe250">#REF!</definedName>
    <definedName name="____tbe300">#REF!</definedName>
    <definedName name="____tbe40">#REF!</definedName>
    <definedName name="____tbe400">#REF!</definedName>
    <definedName name="____tbe50">#REF!</definedName>
    <definedName name="____tbm1">#REF!</definedName>
    <definedName name="____tbm10">#REF!</definedName>
    <definedName name="____tbm2">#REF!</definedName>
    <definedName name="____tea20">#REF!</definedName>
    <definedName name="____tea25">#REF!</definedName>
    <definedName name="____tea32">#REF!</definedName>
    <definedName name="____tea50">#REF!</definedName>
    <definedName name="____tea65">#REF!</definedName>
    <definedName name="____ted100">#REF!</definedName>
    <definedName name="____tee100">#REF!</definedName>
    <definedName name="____tee40">#REF!</definedName>
    <definedName name="____tee50">#REF!</definedName>
    <definedName name="____ter10050">#REF!</definedName>
    <definedName name="____ter15050">#REF!</definedName>
    <definedName name="____tfg25">#REF!</definedName>
    <definedName name="____tfg40">#REF!</definedName>
    <definedName name="____tfg50">#REF!</definedName>
    <definedName name="____tfg65">#REF!</definedName>
    <definedName name="____tjc1">#REF!</definedName>
    <definedName name="____tjc2">#REF!</definedName>
    <definedName name="____tjr1">#REF!</definedName>
    <definedName name="____tjr2">#REF!</definedName>
    <definedName name="____tlc1">#REF!</definedName>
    <definedName name="____tlc2">#REF!</definedName>
    <definedName name="____tlc3">#REF!</definedName>
    <definedName name="____tlf4">#REF!</definedName>
    <definedName name="____tlf5">#REF!</definedName>
    <definedName name="____tlf6">#REF!</definedName>
    <definedName name="____tma110">#REF!</definedName>
    <definedName name="____tra2">#REF!</definedName>
    <definedName name="____tra25">#REF!</definedName>
    <definedName name="____trf1000">#REF!</definedName>
    <definedName name="____trf15">#REF!</definedName>
    <definedName name="____trf25">#REF!</definedName>
    <definedName name="____trf30">#REF!</definedName>
    <definedName name="____tub11012">#REF!</definedName>
    <definedName name="____tub11015">#REF!</definedName>
    <definedName name="____tub11020">#REF!</definedName>
    <definedName name="____tub5012">#REF!</definedName>
    <definedName name="____tub5015">#REF!</definedName>
    <definedName name="____tub5020">#REF!</definedName>
    <definedName name="____tub6012">#REF!</definedName>
    <definedName name="____tub6015">#REF!</definedName>
    <definedName name="____tub6020">#REF!</definedName>
    <definedName name="____tub8512">#REF!</definedName>
    <definedName name="____tub8515">#REF!</definedName>
    <definedName name="____tub8520">#REF!</definedName>
    <definedName name="____vcc6">#REF!</definedName>
    <definedName name="____vdc50">#REF!</definedName>
    <definedName name="____vdf4">#REF!</definedName>
    <definedName name="____vdf6">#REF!</definedName>
    <definedName name="____vdt10">#REF!</definedName>
    <definedName name="____ven50">#REF!</definedName>
    <definedName name="____VL1">#REF!</definedName>
    <definedName name="____VL10">#REF!</definedName>
    <definedName name="____VL11">#REF!</definedName>
    <definedName name="____VL12">#REF!</definedName>
    <definedName name="____VL13">#REF!</definedName>
    <definedName name="____VL14">#REF!</definedName>
    <definedName name="____VL15">#REF!</definedName>
    <definedName name="____VL16">#REF!</definedName>
    <definedName name="____VL2">#REF!</definedName>
    <definedName name="____VL3">#REF!</definedName>
    <definedName name="____VL4">#REF!</definedName>
    <definedName name="____VL5">#REF!</definedName>
    <definedName name="____VL6">#REF!</definedName>
    <definedName name="____VL7">#REF!</definedName>
    <definedName name="____VL8">#REF!</definedName>
    <definedName name="____VL9">#REF!</definedName>
    <definedName name="____vtl6">#REF!</definedName>
    <definedName name="____vtt4">#REF!</definedName>
    <definedName name="__adg1">#REF!</definedName>
    <definedName name="__adg2">#REF!</definedName>
    <definedName name="__adu2">#REF!</definedName>
    <definedName name="__afg14">#REF!</definedName>
    <definedName name="__aga10">#REF!</definedName>
    <definedName name="__aga14">#REF!</definedName>
    <definedName name="__aga16">#REF!</definedName>
    <definedName name="__aga18">#REF!</definedName>
    <definedName name="__ali1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_ali7">#REF!</definedName>
    <definedName name="__amf1">#REF!</definedName>
    <definedName name="__amf2">#REF!</definedName>
    <definedName name="__amf3">#REF!</definedName>
    <definedName name="__ape1">#REF!</definedName>
    <definedName name="__ape2">#REF!</definedName>
    <definedName name="__ara18">#REF!</definedName>
    <definedName name="__arc12">#REF!</definedName>
    <definedName name="__arc15">#REF!</definedName>
    <definedName name="__arc18">#REF!</definedName>
    <definedName name="__arc21">#REF!</definedName>
    <definedName name="__art1">#REF!</definedName>
    <definedName name="__art10">#REF!</definedName>
    <definedName name="__art11">#REF!</definedName>
    <definedName name="__art12">#REF!</definedName>
    <definedName name="__art13">#REF!</definedName>
    <definedName name="__art14">#REF!</definedName>
    <definedName name="__art15">#REF!</definedName>
    <definedName name="__art16">#REF!</definedName>
    <definedName name="__art17">#REF!</definedName>
    <definedName name="__art18">#REF!</definedName>
    <definedName name="__art19">#REF!</definedName>
    <definedName name="__art2">#REF!</definedName>
    <definedName name="__art20">#REF!</definedName>
    <definedName name="__art21">#REF!</definedName>
    <definedName name="__art22">#REF!</definedName>
    <definedName name="__art23">#REF!</definedName>
    <definedName name="__art24">#REF!</definedName>
    <definedName name="__art25">#REF!</definedName>
    <definedName name="__art26">#REF!</definedName>
    <definedName name="__art27">#REF!</definedName>
    <definedName name="__art28">#REF!</definedName>
    <definedName name="__art29">#REF!</definedName>
    <definedName name="__art3">#REF!</definedName>
    <definedName name="__art30">#REF!</definedName>
    <definedName name="__art31">#REF!</definedName>
    <definedName name="__art32">#REF!</definedName>
    <definedName name="__art4">#REF!</definedName>
    <definedName name="__art5">#REF!</definedName>
    <definedName name="__art6">#REF!</definedName>
    <definedName name="__art7">#REF!</definedName>
    <definedName name="__art8">#REF!</definedName>
    <definedName name="__art9">#REF!</definedName>
    <definedName name="__bas5">#REF!</definedName>
    <definedName name="__bbm1">#REF!</definedName>
    <definedName name="__bbt1">#REF!</definedName>
    <definedName name="__bca1">#REF!</definedName>
    <definedName name="__BDI1">#REF!</definedName>
    <definedName name="__bet320">#REF!</definedName>
    <definedName name="__bgr2">#REF!</definedName>
    <definedName name="__blq10">#REF!</definedName>
    <definedName name="__blq6">#REF!</definedName>
    <definedName name="__blq8">#REF!</definedName>
    <definedName name="__bom1">#REF!</definedName>
    <definedName name="__bom2">#REF!</definedName>
    <definedName name="__bom23">#REF!</definedName>
    <definedName name="__bom3">#REF!</definedName>
    <definedName name="__bom4">#REF!</definedName>
    <definedName name="__bom6">#REF!</definedName>
    <definedName name="__bop1">#REF!</definedName>
    <definedName name="__bot1">#REF!</definedName>
    <definedName name="__box1">#REF!</definedName>
    <definedName name="__bre5040">#REF!</definedName>
    <definedName name="__cab4">#REF!</definedName>
    <definedName name="__cac12">#REF!</definedName>
    <definedName name="__cac18">#REF!</definedName>
    <definedName name="__cac21">#REF!</definedName>
    <definedName name="__cam2">#REF!</definedName>
    <definedName name="__cap20">#REF!</definedName>
    <definedName name="__cap50">#REF!</definedName>
    <definedName name="__cbm1">#REF!</definedName>
    <definedName name="__cbr4">#REF!</definedName>
    <definedName name="__cbr5">#REF!</definedName>
    <definedName name="__cbt1">#REF!</definedName>
    <definedName name="__ccb25">#REF!</definedName>
    <definedName name="__ccb35">#REF!</definedName>
    <definedName name="__ccb4">#REF!</definedName>
    <definedName name="__ccb50">#REF!</definedName>
    <definedName name="__ccg15">#REF!</definedName>
    <definedName name="__ccg22">#REF!</definedName>
    <definedName name="__ccr1">#REF!</definedName>
    <definedName name="__ccr2">#REF!</definedName>
    <definedName name="__cer1">#REF!</definedName>
    <definedName name="__cfg118">#REF!</definedName>
    <definedName name="__cfg40">#REF!</definedName>
    <definedName name="__cfg50">#REF!</definedName>
    <definedName name="__cfg65">#REF!</definedName>
    <definedName name="__cfl20">#REF!</definedName>
    <definedName name="__cfl40">#REF!</definedName>
    <definedName name="__cha1">#REF!</definedName>
    <definedName name="__cha18">#REF!</definedName>
    <definedName name="__cha2">#REF!</definedName>
    <definedName name="__chp24">#REF!</definedName>
    <definedName name="__clp100">#REF!</definedName>
    <definedName name="__clr2">#REF!</definedName>
    <definedName name="__cme1">#REF!</definedName>
    <definedName name="__cmp3">#REF!</definedName>
    <definedName name="__con1">#REF!</definedName>
    <definedName name="__con2">#REF!</definedName>
    <definedName name="__coz100">#REF!</definedName>
    <definedName name="__ctf6">#REF!</definedName>
    <definedName name="__ctl6">#REF!</definedName>
    <definedName name="__cvd100">#REF!</definedName>
    <definedName name="__cve22100">#REF!</definedName>
    <definedName name="__cve22150">#REF!</definedName>
    <definedName name="__cve45100">#REF!</definedName>
    <definedName name="__cve45150">#REF!</definedName>
    <definedName name="__cve90100">#REF!</definedName>
    <definedName name="__cve90150">#REF!</definedName>
    <definedName name="__cve9040">#REF!</definedName>
    <definedName name="__cve9050">#REF!</definedName>
    <definedName name="__cxg40">#REF!</definedName>
    <definedName name="__cxi40">#REF!</definedName>
    <definedName name="__cxp40">#REF!</definedName>
    <definedName name="__cxp4040">#REF!</definedName>
    <definedName name="__cxs100100">#REF!</definedName>
    <definedName name="__dgc10">#REF!</definedName>
    <definedName name="__dgc7">#REF!</definedName>
    <definedName name="__dgc8">#REF!</definedName>
    <definedName name="__djm10">#REF!</definedName>
    <definedName name="__djm15">#REF!</definedName>
    <definedName name="__djm20">#REF!</definedName>
    <definedName name="__djt10">#REF!</definedName>
    <definedName name="__djt15">#REF!</definedName>
    <definedName name="__djt20">#REF!</definedName>
    <definedName name="__djt25">#REF!</definedName>
    <definedName name="__djt30">#REF!</definedName>
    <definedName name="__djt50">#REF!</definedName>
    <definedName name="__dtp100">#REF!</definedName>
    <definedName name="__ele1">#REF!</definedName>
    <definedName name="__ele114">#REF!</definedName>
    <definedName name="__ele34">#REF!</definedName>
    <definedName name="__elr1">#REF!</definedName>
    <definedName name="__emc1">#REF!</definedName>
    <definedName name="__emc2">#REF!</definedName>
    <definedName name="__epc5070">#REF!</definedName>
    <definedName name="__epc8790">#REF!</definedName>
    <definedName name="__epl10">#REF!</definedName>
    <definedName name="__epl2">#REF!</definedName>
    <definedName name="__epl3">#REF!</definedName>
    <definedName name="__epl5">#REF!</definedName>
    <definedName name="__epm1">#REF!</definedName>
    <definedName name="__esc1">#REF!</definedName>
    <definedName name="__esp1">#REF!</definedName>
    <definedName name="__esp2">#REF!</definedName>
    <definedName name="__ext1">#REF!</definedName>
    <definedName name="__ext2">#REF!</definedName>
    <definedName name="__ext3">#REF!</definedName>
    <definedName name="__fad5">#REF!</definedName>
    <definedName name="__faf2">#REF!</definedName>
    <definedName name="__ffg40">#REF!</definedName>
    <definedName name="__ffg50">#REF!</definedName>
    <definedName name="__ffg65">#REF!</definedName>
    <definedName name="__fic1">#REF!</definedName>
    <definedName name="__fic2">#REF!</definedName>
    <definedName name="__fic3">#REF!</definedName>
    <definedName name="__fil1">#REF!</definedName>
    <definedName name="__fil2">#REF!</definedName>
    <definedName name="__fio10">#REF!</definedName>
    <definedName name="__fio12">#REF!</definedName>
    <definedName name="__fio14">#REF!</definedName>
    <definedName name="__fio8">#REF!</definedName>
    <definedName name="__fis10">#REF!</definedName>
    <definedName name="__fis5">#REF!</definedName>
    <definedName name="__flp20">#REF!</definedName>
    <definedName name="__flp25">#REF!</definedName>
    <definedName name="__flp32">#REF!</definedName>
    <definedName name="__flp40">#REF!</definedName>
    <definedName name="__flp50">#REF!</definedName>
    <definedName name="__flp65">#REF!</definedName>
    <definedName name="__for1">#REF!</definedName>
    <definedName name="__for2">#REF!</definedName>
    <definedName name="__for3">#REF!</definedName>
    <definedName name="__for4">#REF!</definedName>
    <definedName name="__for5">#REF!</definedName>
    <definedName name="__for6">#REF!</definedName>
    <definedName name="__FOR7">#REF!</definedName>
    <definedName name="__fpd12">#REF!</definedName>
    <definedName name="__fvr10">#REF!</definedName>
    <definedName name="__fvr50">#REF!</definedName>
    <definedName name="__gac18">#REF!</definedName>
    <definedName name="__gge1">#REF!</definedName>
    <definedName name="__gge10">#REF!</definedName>
    <definedName name="__gge2">#REF!</definedName>
    <definedName name="__gge3">#REF!</definedName>
    <definedName name="__gge4">#REF!</definedName>
    <definedName name="__gge5">#REF!</definedName>
    <definedName name="__grf14">#REF!</definedName>
    <definedName name="__grf38">#REF!</definedName>
    <definedName name="__hab1">#REF!</definedName>
    <definedName name="__hab2">#REF!</definedName>
    <definedName name="__imp1">#REF!</definedName>
    <definedName name="__imp2">#REF!</definedName>
    <definedName name="__itt1">#REF!</definedName>
    <definedName name="__itu1">#REF!</definedName>
    <definedName name="__itu2">#REF!</definedName>
    <definedName name="__itu3">#REF!</definedName>
    <definedName name="__jla20">#REF!</definedName>
    <definedName name="__jla25">#REF!</definedName>
    <definedName name="__jla32">#REF!</definedName>
    <definedName name="__jla50">#REF!</definedName>
    <definedName name="__jla65">#REF!</definedName>
    <definedName name="__jla6550">#REF!</definedName>
    <definedName name="__jun150">#REF!</definedName>
    <definedName name="__lai15">#REF!</definedName>
    <definedName name="__lai20">#REF!</definedName>
    <definedName name="__ldr10">#REF!</definedName>
    <definedName name="__lep20">#REF!</definedName>
    <definedName name="__lfl20">#REF!</definedName>
    <definedName name="__lfl40">#REF!</definedName>
    <definedName name="__lnm10">#REF!</definedName>
    <definedName name="__lnm8">#REF!</definedName>
    <definedName name="__lnm9">#REF!</definedName>
    <definedName name="__lpf250">#REF!</definedName>
    <definedName name="__lpi100">#REF!</definedName>
    <definedName name="__lpi40">#REF!</definedName>
    <definedName name="__lpl15">#REF!</definedName>
    <definedName name="__lpl18">#REF!</definedName>
    <definedName name="__lpl20">#REF!</definedName>
    <definedName name="__luv150">#REF!</definedName>
    <definedName name="__luv20">#REF!</definedName>
    <definedName name="__lvf12050">#REF!</definedName>
    <definedName name="__lvf15050">#REF!</definedName>
    <definedName name="__lvf7050">#REF!</definedName>
    <definedName name="__lvg12050">#REF!</definedName>
    <definedName name="__lvg15050">#REF!</definedName>
    <definedName name="__lvg7050">#REF!</definedName>
    <definedName name="__lxa100">#REF!</definedName>
    <definedName name="__lxa120">#REF!</definedName>
    <definedName name="__man100">#REF!</definedName>
    <definedName name="__mc230">#REF!</definedName>
    <definedName name="__mfi1">#REF!</definedName>
    <definedName name="__mfi2">#REF!</definedName>
    <definedName name="__mfi3">#REF!</definedName>
    <definedName name="__mfi4">#REF!</definedName>
    <definedName name="__mgi15">#REF!</definedName>
    <definedName name="__mgi50">#REF!</definedName>
    <definedName name="__mgr17">#REF!</definedName>
    <definedName name="__mob1">#REF!</definedName>
    <definedName name="__mob2">#REF!</definedName>
    <definedName name="__ope1">#REF!</definedName>
    <definedName name="__ope2">#REF!</definedName>
    <definedName name="__ope3">#REF!</definedName>
    <definedName name="__pcf15050">#REF!</definedName>
    <definedName name="__pcf7050">#REF!</definedName>
    <definedName name="__pcf8050">#REF!</definedName>
    <definedName name="__pcg15050">#REF!</definedName>
    <definedName name="__pcg7050">#REF!</definedName>
    <definedName name="__pci10050">#REF!</definedName>
    <definedName name="__pci20050">#REF!</definedName>
    <definedName name="__pcm1">#REF!</definedName>
    <definedName name="__pct1">#REF!</definedName>
    <definedName name="__pfa75">#REF!</definedName>
    <definedName name="__pfb30">#REF!</definedName>
    <definedName name="__pfb50">#REF!</definedName>
    <definedName name="__pfb8">#REF!</definedName>
    <definedName name="__pfc80">#REF!</definedName>
    <definedName name="__pgr17">#REF!</definedName>
    <definedName name="__pgr18">#REF!</definedName>
    <definedName name="__pgr43">#REF!</definedName>
    <definedName name="__ple15">#REF!</definedName>
    <definedName name="__ple18">#REF!</definedName>
    <definedName name="__plg3">#REF!</definedName>
    <definedName name="__pli60">#REF!</definedName>
    <definedName name="__pm10">#REF!</definedName>
    <definedName name="__pm15">#REF!</definedName>
    <definedName name="__pmt1">#REF!</definedName>
    <definedName name="__pmt2">#REF!</definedName>
    <definedName name="__pne1">#REF!</definedName>
    <definedName name="__pne2">#REF!</definedName>
    <definedName name="__prg2">#REF!</definedName>
    <definedName name="__prl250">#REF!</definedName>
    <definedName name="__ptf2">#REF!</definedName>
    <definedName name="__ptf6">#REF!</definedName>
    <definedName name="__ptm6">#REF!</definedName>
    <definedName name="__qdb12">#REF!</definedName>
    <definedName name="__qdb18">#REF!</definedName>
    <definedName name="__rea1">#REF!</definedName>
    <definedName name="__rem1">#REF!</definedName>
    <definedName name="__rem2">#REF!</definedName>
    <definedName name="__res10">#REF!</definedName>
    <definedName name="__res15">#REF!</definedName>
    <definedName name="__res5">#REF!</definedName>
    <definedName name="__rfc1000">#REF!</definedName>
    <definedName name="__rfc500">#REF!</definedName>
    <definedName name="__rfv1000">#REF!</definedName>
    <definedName name="__rfv2000">#REF!</definedName>
    <definedName name="__rfv500">#REF!</definedName>
    <definedName name="__rgc1">#REF!</definedName>
    <definedName name="__rgc2">#REF!</definedName>
    <definedName name="__rgc34">#REF!</definedName>
    <definedName name="__rgp1">#REF!</definedName>
    <definedName name="__rlc100">#REF!</definedName>
    <definedName name="__rls100100">#REF!</definedName>
    <definedName name="__rpv5">#REF!</definedName>
    <definedName name="__sol2">#REF!</definedName>
    <definedName name="__spl12">#REF!</definedName>
    <definedName name="__spl15">#REF!</definedName>
    <definedName name="__spl18">#REF!</definedName>
    <definedName name="__tag14">#REF!</definedName>
    <definedName name="__tam100">#REF!</definedName>
    <definedName name="__tam150">#REF!</definedName>
    <definedName name="__tam300">#REF!</definedName>
    <definedName name="__tap1">#REF!</definedName>
    <definedName name="__tap100">#REF!</definedName>
    <definedName name="__tap2">#REF!</definedName>
    <definedName name="__tap3">#REF!</definedName>
    <definedName name="__tar5020">#REF!</definedName>
    <definedName name="__tba20">#REF!</definedName>
    <definedName name="__tba25">#REF!</definedName>
    <definedName name="__tba32">#REF!</definedName>
    <definedName name="__tba40">#REF!</definedName>
    <definedName name="__tba50">#REF!</definedName>
    <definedName name="__tba65">#REF!</definedName>
    <definedName name="__tbe100">#REF!</definedName>
    <definedName name="__tbe150">#REF!</definedName>
    <definedName name="__tbe200">#REF!</definedName>
    <definedName name="__tbe250">#REF!</definedName>
    <definedName name="__tbe300">#REF!</definedName>
    <definedName name="__tbe40">#REF!</definedName>
    <definedName name="__tbe400">#REF!</definedName>
    <definedName name="__tbe50">#REF!</definedName>
    <definedName name="__tbm1">#REF!</definedName>
    <definedName name="__tbm10">#REF!</definedName>
    <definedName name="__tbm2">#REF!</definedName>
    <definedName name="__tea20">#REF!</definedName>
    <definedName name="__tea25">#REF!</definedName>
    <definedName name="__tea32">#REF!</definedName>
    <definedName name="__tea50">#REF!</definedName>
    <definedName name="__tea65">#REF!</definedName>
    <definedName name="__ted100">#REF!</definedName>
    <definedName name="__tee100">#REF!</definedName>
    <definedName name="__tee40">#REF!</definedName>
    <definedName name="__tee50">#REF!</definedName>
    <definedName name="__ter10050">#REF!</definedName>
    <definedName name="__ter15050">#REF!</definedName>
    <definedName name="__tfg25">#REF!</definedName>
    <definedName name="__tfg40">#REF!</definedName>
    <definedName name="__tfg50">#REF!</definedName>
    <definedName name="__tfg65">#REF!</definedName>
    <definedName name="__tjc1">#REF!</definedName>
    <definedName name="__tjc2">#REF!</definedName>
    <definedName name="__tjr1">#REF!</definedName>
    <definedName name="__tjr2">#REF!</definedName>
    <definedName name="__tlc1">#REF!</definedName>
    <definedName name="__tlc2">#REF!</definedName>
    <definedName name="__tlc3">#REF!</definedName>
    <definedName name="__tlf4">#REF!</definedName>
    <definedName name="__tlf5">#REF!</definedName>
    <definedName name="__tlf6">#REF!</definedName>
    <definedName name="__tma110">#REF!</definedName>
    <definedName name="__tra2">#REF!</definedName>
    <definedName name="__tra25">#REF!</definedName>
    <definedName name="__trf1000">#REF!</definedName>
    <definedName name="__trf15">#REF!</definedName>
    <definedName name="__trf25">#REF!</definedName>
    <definedName name="__trf30">#REF!</definedName>
    <definedName name="__tub11012">#REF!</definedName>
    <definedName name="__tub11015">#REF!</definedName>
    <definedName name="__tub11020">#REF!</definedName>
    <definedName name="__tub5012">#REF!</definedName>
    <definedName name="__tub5015">#REF!</definedName>
    <definedName name="__tub5020">#REF!</definedName>
    <definedName name="__tub6012">#REF!</definedName>
    <definedName name="__tub6015">#REF!</definedName>
    <definedName name="__tub6020">#REF!</definedName>
    <definedName name="__tub8512">#REF!</definedName>
    <definedName name="__tub8515">#REF!</definedName>
    <definedName name="__tub8520">#REF!</definedName>
    <definedName name="__vcc6">#REF!</definedName>
    <definedName name="__vdc50">#REF!</definedName>
    <definedName name="__vdf4">#REF!</definedName>
    <definedName name="__vdf6">#REF!</definedName>
    <definedName name="__vdt10">#REF!</definedName>
    <definedName name="__ven50">#REF!</definedName>
    <definedName name="__VL1">#REF!</definedName>
    <definedName name="__VL10">#REF!</definedName>
    <definedName name="__VL11">#REF!</definedName>
    <definedName name="__VL12">#REF!</definedName>
    <definedName name="__VL13">#REF!</definedName>
    <definedName name="__VL14">#REF!</definedName>
    <definedName name="__VL15">#REF!</definedName>
    <definedName name="__VL16">#REF!</definedName>
    <definedName name="__VL2">#REF!</definedName>
    <definedName name="__VL3">#REF!</definedName>
    <definedName name="__VL4">#REF!</definedName>
    <definedName name="__VL5">#REF!</definedName>
    <definedName name="__VL6">#REF!</definedName>
    <definedName name="__VL7">#REF!</definedName>
    <definedName name="__VL8">#REF!</definedName>
    <definedName name="__VL9">#REF!</definedName>
    <definedName name="__vtl6">#REF!</definedName>
    <definedName name="__vtt4">#REF!</definedName>
    <definedName name="_1Excel_BuiltIn_Print_Titles_3_1">#REF!</definedName>
    <definedName name="_2Excel_BuiltIn_Print_Titles_3_1">#REF!</definedName>
    <definedName name="_adg1">#REF!</definedName>
    <definedName name="_adg2">#REF!</definedName>
    <definedName name="_adu2">#REF!</definedName>
    <definedName name="_afg14">#REF!</definedName>
    <definedName name="_aga10">#REF!</definedName>
    <definedName name="_aga14">#REF!</definedName>
    <definedName name="_aga16">#REF!</definedName>
    <definedName name="_aga18">#REF!</definedName>
    <definedName name="_ali1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_ali7">#REF!</definedName>
    <definedName name="_amf1">#REF!</definedName>
    <definedName name="_amf2">#REF!</definedName>
    <definedName name="_amf3">#REF!</definedName>
    <definedName name="_ape1">#REF!</definedName>
    <definedName name="_ape2">#REF!</definedName>
    <definedName name="_ara18">#REF!</definedName>
    <definedName name="_arc12">#REF!</definedName>
    <definedName name="_arc15">#REF!</definedName>
    <definedName name="_arc18">#REF!</definedName>
    <definedName name="_arc21">#REF!</definedName>
    <definedName name="_art1">#REF!</definedName>
    <definedName name="_art10">#REF!</definedName>
    <definedName name="_art11">#REF!</definedName>
    <definedName name="_art12">#REF!</definedName>
    <definedName name="_art13">#REF!</definedName>
    <definedName name="_art14">#REF!</definedName>
    <definedName name="_art15">#REF!</definedName>
    <definedName name="_art16">#REF!</definedName>
    <definedName name="_art17">#REF!</definedName>
    <definedName name="_art18">#REF!</definedName>
    <definedName name="_art19">#REF!</definedName>
    <definedName name="_art2">#REF!</definedName>
    <definedName name="_art20">#REF!</definedName>
    <definedName name="_art21">#REF!</definedName>
    <definedName name="_art22">#REF!</definedName>
    <definedName name="_art23">#REF!</definedName>
    <definedName name="_art24">#REF!</definedName>
    <definedName name="_art25">#REF!</definedName>
    <definedName name="_art26">#REF!</definedName>
    <definedName name="_art27">#REF!</definedName>
    <definedName name="_art28">#REF!</definedName>
    <definedName name="_art29">#REF!</definedName>
    <definedName name="_art3">#REF!</definedName>
    <definedName name="_art30">#REF!</definedName>
    <definedName name="_art31">#REF!</definedName>
    <definedName name="_art32">#REF!</definedName>
    <definedName name="_art4">#REF!</definedName>
    <definedName name="_art5">#REF!</definedName>
    <definedName name="_art6">#REF!</definedName>
    <definedName name="_art7">#REF!</definedName>
    <definedName name="_art8">#REF!</definedName>
    <definedName name="_art9">#REF!</definedName>
    <definedName name="_bas5">#REF!</definedName>
    <definedName name="_bbm1">#REF!</definedName>
    <definedName name="_bbt1">#REF!</definedName>
    <definedName name="_bca1">#REF!</definedName>
    <definedName name="_BDI1">#REF!</definedName>
    <definedName name="_bet320">#REF!</definedName>
    <definedName name="_bgr2">#REF!</definedName>
    <definedName name="_blq10">#REF!</definedName>
    <definedName name="_blq6">#REF!</definedName>
    <definedName name="_blq8">#REF!</definedName>
    <definedName name="_bom1">#REF!</definedName>
    <definedName name="_bom2">#REF!</definedName>
    <definedName name="_bom23">#REF!</definedName>
    <definedName name="_bom3">#REF!</definedName>
    <definedName name="_bom4">#REF!</definedName>
    <definedName name="_bom6">#REF!</definedName>
    <definedName name="_bop1">#REF!</definedName>
    <definedName name="_bot1">#REF!</definedName>
    <definedName name="_box1">#REF!</definedName>
    <definedName name="_bre5040">#REF!</definedName>
    <definedName name="_cab4">#REF!</definedName>
    <definedName name="_cac12">#REF!</definedName>
    <definedName name="_cac18">#REF!</definedName>
    <definedName name="_cac21">#REF!</definedName>
    <definedName name="_cam2">#REF!</definedName>
    <definedName name="_cap20">#REF!</definedName>
    <definedName name="_cap50">#REF!</definedName>
    <definedName name="_cbm1">#REF!</definedName>
    <definedName name="_cbr4">#REF!</definedName>
    <definedName name="_cbr5">#REF!</definedName>
    <definedName name="_cbt1">#REF!</definedName>
    <definedName name="_ccb25">#REF!</definedName>
    <definedName name="_ccb35">#REF!</definedName>
    <definedName name="_ccb4">#REF!</definedName>
    <definedName name="_ccb50">#REF!</definedName>
    <definedName name="_ccg15">#REF!</definedName>
    <definedName name="_ccg22">#REF!</definedName>
    <definedName name="_ccr1">#REF!</definedName>
    <definedName name="_ccr2">#REF!</definedName>
    <definedName name="_cer1">#REF!</definedName>
    <definedName name="_cfg118">#REF!</definedName>
    <definedName name="_cfg40">#REF!</definedName>
    <definedName name="_cfg50">#REF!</definedName>
    <definedName name="_cfg65">#REF!</definedName>
    <definedName name="_cfl20">#REF!</definedName>
    <definedName name="_cfl40">#REF!</definedName>
    <definedName name="_cha1">#REF!</definedName>
    <definedName name="_cha18">#REF!</definedName>
    <definedName name="_cha2">#REF!</definedName>
    <definedName name="_chp24">#REF!</definedName>
    <definedName name="_clp100">#REF!</definedName>
    <definedName name="_clr2">#REF!</definedName>
    <definedName name="_cme1">#REF!</definedName>
    <definedName name="_cmp3">#REF!</definedName>
    <definedName name="_con1">#REF!</definedName>
    <definedName name="_con2">#REF!</definedName>
    <definedName name="_coz100">#REF!</definedName>
    <definedName name="_ctf6">#REF!</definedName>
    <definedName name="_ctl6">#REF!</definedName>
    <definedName name="_cvd100">#REF!</definedName>
    <definedName name="_cve22100">#REF!</definedName>
    <definedName name="_cve22150">#REF!</definedName>
    <definedName name="_cve45100">#REF!</definedName>
    <definedName name="_cve45150">#REF!</definedName>
    <definedName name="_cve90100">#REF!</definedName>
    <definedName name="_cve90150">#REF!</definedName>
    <definedName name="_cve9040">#REF!</definedName>
    <definedName name="_cve9050">#REF!</definedName>
    <definedName name="_cxg40">#REF!</definedName>
    <definedName name="_cxi40">#REF!</definedName>
    <definedName name="_cxp40">#REF!</definedName>
    <definedName name="_cxp4040">#REF!</definedName>
    <definedName name="_cxs100100">#REF!</definedName>
    <definedName name="_dgc10">#REF!</definedName>
    <definedName name="_dgc7">#REF!</definedName>
    <definedName name="_dgc8">#REF!</definedName>
    <definedName name="_djm10">#REF!</definedName>
    <definedName name="_djm15">#REF!</definedName>
    <definedName name="_djm20">#REF!</definedName>
    <definedName name="_djt10">#REF!</definedName>
    <definedName name="_djt15">#REF!</definedName>
    <definedName name="_djt20">#REF!</definedName>
    <definedName name="_djt25">#REF!</definedName>
    <definedName name="_djt30">#REF!</definedName>
    <definedName name="_djt50">#REF!</definedName>
    <definedName name="_dtp100">#REF!</definedName>
    <definedName name="_ele1">#REF!</definedName>
    <definedName name="_ele114">#REF!</definedName>
    <definedName name="_ele34">#REF!</definedName>
    <definedName name="_elr1">#REF!</definedName>
    <definedName name="_emc1">#REF!</definedName>
    <definedName name="_emc2">#REF!</definedName>
    <definedName name="_epc5070">#REF!</definedName>
    <definedName name="_epc8790">#REF!</definedName>
    <definedName name="_epl10">#REF!</definedName>
    <definedName name="_epl2">#REF!</definedName>
    <definedName name="_epl3">#REF!</definedName>
    <definedName name="_epl5">#REF!</definedName>
    <definedName name="_epm1">#REF!</definedName>
    <definedName name="_esc1">#REF!</definedName>
    <definedName name="_esp1">#REF!</definedName>
    <definedName name="_esp2">#REF!</definedName>
    <definedName name="_ext1">#REF!</definedName>
    <definedName name="_ext2">#REF!</definedName>
    <definedName name="_ext3">#REF!</definedName>
    <definedName name="_fad5">#REF!</definedName>
    <definedName name="_faf2">#REF!</definedName>
    <definedName name="_ffg40">#REF!</definedName>
    <definedName name="_ffg50">#REF!</definedName>
    <definedName name="_ffg65">#REF!</definedName>
    <definedName name="_fic1">#REF!</definedName>
    <definedName name="_fic2">#REF!</definedName>
    <definedName name="_fic3">#REF!</definedName>
    <definedName name="_fil1">#REF!</definedName>
    <definedName name="_fil2">#REF!</definedName>
    <definedName name="_fio10">#REF!</definedName>
    <definedName name="_fio12">#REF!</definedName>
    <definedName name="_fio14">#REF!</definedName>
    <definedName name="_fio8">#REF!</definedName>
    <definedName name="_fis10">#REF!</definedName>
    <definedName name="_fis5">#REF!</definedName>
    <definedName name="_flp20">#REF!</definedName>
    <definedName name="_flp25">#REF!</definedName>
    <definedName name="_flp32">#REF!</definedName>
    <definedName name="_flp40">#REF!</definedName>
    <definedName name="_flp50">#REF!</definedName>
    <definedName name="_flp65">#REF!</definedName>
    <definedName name="_for1">#REF!</definedName>
    <definedName name="_for2">#REF!</definedName>
    <definedName name="_for3">#REF!</definedName>
    <definedName name="_for4">#REF!</definedName>
    <definedName name="_for5">#REF!</definedName>
    <definedName name="_for6">#REF!</definedName>
    <definedName name="_FOR7">#REF!</definedName>
    <definedName name="_fpd12">#REF!</definedName>
    <definedName name="_fvr10">#REF!</definedName>
    <definedName name="_fvr50">#REF!</definedName>
    <definedName name="_gac18">#REF!</definedName>
    <definedName name="_gge1">#REF!</definedName>
    <definedName name="_gge10">#REF!</definedName>
    <definedName name="_gge2">#REF!</definedName>
    <definedName name="_gge3">#REF!</definedName>
    <definedName name="_gge4">#REF!</definedName>
    <definedName name="_gge5">#REF!</definedName>
    <definedName name="_grf14">#REF!</definedName>
    <definedName name="_grf38">#REF!</definedName>
    <definedName name="_hab1">#REF!</definedName>
    <definedName name="_hab2">#REF!</definedName>
    <definedName name="_imp1">#REF!</definedName>
    <definedName name="_imp2">#REF!</definedName>
    <definedName name="_itt1">#REF!</definedName>
    <definedName name="_itu1">#REF!</definedName>
    <definedName name="_itu2">#REF!</definedName>
    <definedName name="_itu3">#REF!</definedName>
    <definedName name="_jla20">#REF!</definedName>
    <definedName name="_jla25">#REF!</definedName>
    <definedName name="_jla32">#REF!</definedName>
    <definedName name="_jla50">#REF!</definedName>
    <definedName name="_jla65">#REF!</definedName>
    <definedName name="_jla6550">#REF!</definedName>
    <definedName name="_jun150">#REF!</definedName>
    <definedName name="_lai15">#REF!</definedName>
    <definedName name="_lai20">#REF!</definedName>
    <definedName name="_ldr10">#REF!</definedName>
    <definedName name="_lep20">#REF!</definedName>
    <definedName name="_lfl20">#REF!</definedName>
    <definedName name="_lfl40">#REF!</definedName>
    <definedName name="_lnm10">#REF!</definedName>
    <definedName name="_lnm8">#REF!</definedName>
    <definedName name="_lnm9">#REF!</definedName>
    <definedName name="_lpf250">#REF!</definedName>
    <definedName name="_lpi100">#REF!</definedName>
    <definedName name="_lpi40">#REF!</definedName>
    <definedName name="_lpl15">#REF!</definedName>
    <definedName name="_lpl18">#REF!</definedName>
    <definedName name="_lpl20">#REF!</definedName>
    <definedName name="_luv150">#REF!</definedName>
    <definedName name="_luv20">#REF!</definedName>
    <definedName name="_lvf12050">#REF!</definedName>
    <definedName name="_lvf15050">#REF!</definedName>
    <definedName name="_lvf7050">#REF!</definedName>
    <definedName name="_lvg12050">#REF!</definedName>
    <definedName name="_lvg15050">#REF!</definedName>
    <definedName name="_lvg7050">#REF!</definedName>
    <definedName name="_lxa100">#REF!</definedName>
    <definedName name="_lxa120">#REF!</definedName>
    <definedName name="_man100">#REF!</definedName>
    <definedName name="_mc230">#REF!</definedName>
    <definedName name="_mfi1">#REF!</definedName>
    <definedName name="_mfi2">#REF!</definedName>
    <definedName name="_mfi3">#REF!</definedName>
    <definedName name="_mfi4">#REF!</definedName>
    <definedName name="_mgi15">#REF!</definedName>
    <definedName name="_mgi50">#REF!</definedName>
    <definedName name="_mgr17">#REF!</definedName>
    <definedName name="_mob1">#REF!</definedName>
    <definedName name="_mob2">#REF!</definedName>
    <definedName name="_ope1">#REF!</definedName>
    <definedName name="_ope2">#REF!</definedName>
    <definedName name="_ope3">#REF!</definedName>
    <definedName name="_Order1" hidden="1">255</definedName>
    <definedName name="_pcf15050">#REF!</definedName>
    <definedName name="_pcf7050">#REF!</definedName>
    <definedName name="_pcf8050">#REF!</definedName>
    <definedName name="_pcg15050">#REF!</definedName>
    <definedName name="_pcg7050">#REF!</definedName>
    <definedName name="_pci10050">#REF!</definedName>
    <definedName name="_pci20050">#REF!</definedName>
    <definedName name="_pcm1">#REF!</definedName>
    <definedName name="_pct1">#REF!</definedName>
    <definedName name="_pfa75">#REF!</definedName>
    <definedName name="_pfb30">#REF!</definedName>
    <definedName name="_pfb50">#REF!</definedName>
    <definedName name="_pfb8">#REF!</definedName>
    <definedName name="_pfc80">#REF!</definedName>
    <definedName name="_pgr17">#REF!</definedName>
    <definedName name="_pgr18">#REF!</definedName>
    <definedName name="_pgr43">#REF!</definedName>
    <definedName name="_ple15">#REF!</definedName>
    <definedName name="_ple18">#REF!</definedName>
    <definedName name="_plg3">#REF!</definedName>
    <definedName name="_pli60">#REF!</definedName>
    <definedName name="_pm10">#REF!</definedName>
    <definedName name="_pm15">#REF!</definedName>
    <definedName name="_pmt1">#REF!</definedName>
    <definedName name="_pmt2">#REF!</definedName>
    <definedName name="_pne1">#REF!</definedName>
    <definedName name="_pne2">#REF!</definedName>
    <definedName name="_prg2">#REF!</definedName>
    <definedName name="_prl250">#REF!</definedName>
    <definedName name="_ptf2">#REF!</definedName>
    <definedName name="_ptf6">#REF!</definedName>
    <definedName name="_ptm6">#REF!</definedName>
    <definedName name="_qdb12">#REF!</definedName>
    <definedName name="_qdb18">#REF!</definedName>
    <definedName name="_rea1">#REF!</definedName>
    <definedName name="_rem1">#REF!</definedName>
    <definedName name="_rem2">#REF!</definedName>
    <definedName name="_res10">#REF!</definedName>
    <definedName name="_res15">#REF!</definedName>
    <definedName name="_res5">#REF!</definedName>
    <definedName name="_rfc1000">#REF!</definedName>
    <definedName name="_rfc500">#REF!</definedName>
    <definedName name="_rfv1000">#REF!</definedName>
    <definedName name="_rfv2000">#REF!</definedName>
    <definedName name="_rfv500">#REF!</definedName>
    <definedName name="_rgc1">#REF!</definedName>
    <definedName name="_rgc2">#REF!</definedName>
    <definedName name="_rgc34">#REF!</definedName>
    <definedName name="_rgp1">#REF!</definedName>
    <definedName name="_rlc100">#REF!</definedName>
    <definedName name="_rls100100">#REF!</definedName>
    <definedName name="_rpv5">#REF!</definedName>
    <definedName name="_sol2">#REF!</definedName>
    <definedName name="_spl12">#REF!</definedName>
    <definedName name="_spl15">#REF!</definedName>
    <definedName name="_spl18">#REF!</definedName>
    <definedName name="_tag14">#REF!</definedName>
    <definedName name="_tam100">#REF!</definedName>
    <definedName name="_tam150">#REF!</definedName>
    <definedName name="_tam300">#REF!</definedName>
    <definedName name="_tap1">#REF!</definedName>
    <definedName name="_tap100">#REF!</definedName>
    <definedName name="_tap2">#REF!</definedName>
    <definedName name="_tap3">#REF!</definedName>
    <definedName name="_tar5020">#REF!</definedName>
    <definedName name="_tba20">#REF!</definedName>
    <definedName name="_tba25">#REF!</definedName>
    <definedName name="_tba32">#REF!</definedName>
    <definedName name="_tba40">#REF!</definedName>
    <definedName name="_tba50">#REF!</definedName>
    <definedName name="_tba65">#REF!</definedName>
    <definedName name="_tbe100">#REF!</definedName>
    <definedName name="_tbe150">#REF!</definedName>
    <definedName name="_tbe200">#REF!</definedName>
    <definedName name="_tbe250">#REF!</definedName>
    <definedName name="_tbe300">#REF!</definedName>
    <definedName name="_tbe40">#REF!</definedName>
    <definedName name="_tbe400">#REF!</definedName>
    <definedName name="_tbe50">#REF!</definedName>
    <definedName name="_tbm1">#REF!</definedName>
    <definedName name="_tbm10">#REF!</definedName>
    <definedName name="_tbm2">#REF!</definedName>
    <definedName name="_tea20">#REF!</definedName>
    <definedName name="_tea25">#REF!</definedName>
    <definedName name="_tea32">#REF!</definedName>
    <definedName name="_tea50">#REF!</definedName>
    <definedName name="_tea65">#REF!</definedName>
    <definedName name="_ted100">#REF!</definedName>
    <definedName name="_tee100">#REF!</definedName>
    <definedName name="_tee40">#REF!</definedName>
    <definedName name="_tee50">#REF!</definedName>
    <definedName name="_ter10050">#REF!</definedName>
    <definedName name="_ter15050">#REF!</definedName>
    <definedName name="_tfg25">#REF!</definedName>
    <definedName name="_tfg40">#REF!</definedName>
    <definedName name="_tfg50">#REF!</definedName>
    <definedName name="_tfg65">#REF!</definedName>
    <definedName name="_tjc1">#REF!</definedName>
    <definedName name="_tjc2">#REF!</definedName>
    <definedName name="_tjr1">#REF!</definedName>
    <definedName name="_tjr2">#REF!</definedName>
    <definedName name="_tlc1">#REF!</definedName>
    <definedName name="_tlc2">#REF!</definedName>
    <definedName name="_tlc3">#REF!</definedName>
    <definedName name="_tlf4">#REF!</definedName>
    <definedName name="_tlf5">#REF!</definedName>
    <definedName name="_tlf6">#REF!</definedName>
    <definedName name="_tma110">#REF!</definedName>
    <definedName name="_tra2">#REF!</definedName>
    <definedName name="_tra25">#REF!</definedName>
    <definedName name="_trf1000">#REF!</definedName>
    <definedName name="_trf15">#REF!</definedName>
    <definedName name="_trf25">#REF!</definedName>
    <definedName name="_trf30">#REF!</definedName>
    <definedName name="_tub11012">#REF!</definedName>
    <definedName name="_tub11015">#REF!</definedName>
    <definedName name="_tub11020">#REF!</definedName>
    <definedName name="_tub5012">#REF!</definedName>
    <definedName name="_tub5015">#REF!</definedName>
    <definedName name="_tub5020">#REF!</definedName>
    <definedName name="_tub6012">#REF!</definedName>
    <definedName name="_tub6015">#REF!</definedName>
    <definedName name="_tub6020">#REF!</definedName>
    <definedName name="_tub8512">#REF!</definedName>
    <definedName name="_tub8515">#REF!</definedName>
    <definedName name="_tub8520">#REF!</definedName>
    <definedName name="_vcc6">#REF!</definedName>
    <definedName name="_vdc50">#REF!</definedName>
    <definedName name="_vdf4">#REF!</definedName>
    <definedName name="_vdf6">#REF!</definedName>
    <definedName name="_vdt10">#REF!</definedName>
    <definedName name="_ven50">#REF!</definedName>
    <definedName name="_VL1">#REF!</definedName>
    <definedName name="_VL10">#REF!</definedName>
    <definedName name="_VL11">#REF!</definedName>
    <definedName name="_VL12">#REF!</definedName>
    <definedName name="_VL13">#REF!</definedName>
    <definedName name="_VL14">#REF!</definedName>
    <definedName name="_VL15">#REF!</definedName>
    <definedName name="_VL16">#REF!</definedName>
    <definedName name="_VL2">#REF!</definedName>
    <definedName name="_VL3">#REF!</definedName>
    <definedName name="_VL4">#REF!</definedName>
    <definedName name="_VL5">#REF!</definedName>
    <definedName name="_VL6">#REF!</definedName>
    <definedName name="_VL7">#REF!</definedName>
    <definedName name="_VL8">#REF!</definedName>
    <definedName name="_VL9">#REF!</definedName>
    <definedName name="_vtl6">#REF!</definedName>
    <definedName name="_vtt4">#REF!</definedName>
    <definedName name="a">#REF!</definedName>
    <definedName name="aar">#REF!</definedName>
    <definedName name="abet">#REF!</definedName>
    <definedName name="abra">#REF!</definedName>
    <definedName name="acl">#REF!</definedName>
    <definedName name="aço">#REF!</definedName>
    <definedName name="aço60">#REF!</definedName>
    <definedName name="adg1\2">#REF!</definedName>
    <definedName name="adg11\2">#REF!</definedName>
    <definedName name="adg3\4">#REF!</definedName>
    <definedName name="adp1\2">#REF!</definedName>
    <definedName name="adu">#REF!</definedName>
    <definedName name="afi">#REF!</definedName>
    <definedName name="agr">#REF!</definedName>
    <definedName name="alvc1">#REF!</definedName>
    <definedName name="alvc2">#REF!</definedName>
    <definedName name="amd">#REF!</definedName>
    <definedName name="amm">#REF!</definedName>
    <definedName name="amt">#REF!</definedName>
    <definedName name="amu">#REF!</definedName>
    <definedName name="anb">#REF!</definedName>
    <definedName name="anel100">#REF!</definedName>
    <definedName name="anel150">#REF!</definedName>
    <definedName name="anel200">#REF!</definedName>
    <definedName name="anel250">#REF!</definedName>
    <definedName name="anel300">#REF!</definedName>
    <definedName name="anel400">#REF!</definedName>
    <definedName name="apv">#REF!</definedName>
    <definedName name="ara">#REF!</definedName>
    <definedName name="arb">#REF!</definedName>
    <definedName name="are">#REF!</definedName>
    <definedName name="ÁREA">#REF!</definedName>
    <definedName name="_xlnm.Print_Area" localSheetId="3">BDI!$A$7:$H$80</definedName>
    <definedName name="_xlnm.Print_Area" localSheetId="5">'Cronograma (2)'!$A$8:$F$33</definedName>
    <definedName name="_xlnm.Print_Area" localSheetId="6">LS!$A$2:$J$57</definedName>
    <definedName name="_xlnm.Print_Area" localSheetId="4">MOB_DESMOB!$A$8:$P$43</definedName>
    <definedName name="_xlnm.Print_Area" localSheetId="1">'Orçamento Sintético'!$A$1:$J$37</definedName>
    <definedName name="arg1.3\1">#REF!</definedName>
    <definedName name="arm">#REF!</definedName>
    <definedName name="aro">#REF!</definedName>
    <definedName name="ate">#REF!</definedName>
    <definedName name="atoleiro">#REF!</definedName>
    <definedName name="aux">#REF!</definedName>
    <definedName name="B">#REF!</definedName>
    <definedName name="baf">#REF!</definedName>
    <definedName name="baixão">#REF!</definedName>
    <definedName name="bascul">#REF!</definedName>
    <definedName name="BB">#REF!</definedName>
    <definedName name="bba">#REF!</definedName>
    <definedName name="bca5\8">#REF!</definedName>
    <definedName name="bcd">#REF!</definedName>
    <definedName name="bcf">#REF!</definedName>
    <definedName name="bcf100x50">#REF!</definedName>
    <definedName name="bcf200x30">#REF!</definedName>
    <definedName name="bcf80x30">#REF!</definedName>
    <definedName name="bcic10">#REF!</definedName>
    <definedName name="bcic6">#REF!</definedName>
    <definedName name="bcic8">#REF!</definedName>
    <definedName name="bcm">#REF!</definedName>
    <definedName name="bcp">#REF!</definedName>
    <definedName name="BDI" localSheetId="6">[8]DADOS!$K$5</definedName>
    <definedName name="bdi">#REF!</definedName>
    <definedName name="bdisosp">#REF!</definedName>
    <definedName name="bdp">#REF!</definedName>
    <definedName name="beb">#REF!</definedName>
    <definedName name="bet600ac">#REF!</definedName>
    <definedName name="betdie">#REF!</definedName>
    <definedName name="bfd">#REF!</definedName>
    <definedName name="bfm">#REF!</definedName>
    <definedName name="bgr1.5">#REF!</definedName>
    <definedName name="bgr2.5">#REF!</definedName>
    <definedName name="bgrn">#REF!</definedName>
    <definedName name="bli">#REF!</definedName>
    <definedName name="bme45x70">#REF!</definedName>
    <definedName name="bmt30x50">#REF!</definedName>
    <definedName name="bnb">#REF!</definedName>
    <definedName name="bob">#REF!</definedName>
    <definedName name="bop1\2">#REF!</definedName>
    <definedName name="bop11\2">#REF!</definedName>
    <definedName name="bri">#REF!</definedName>
    <definedName name="brm">#REF!</definedName>
    <definedName name="brp4x3">#REF!</definedName>
    <definedName name="bse">#REF!</definedName>
    <definedName name="btjf">#REF!</definedName>
    <definedName name="btjr2">#REF!</definedName>
    <definedName name="cab2x2.5">#REF!</definedName>
    <definedName name="cab3x2.5">#REF!</definedName>
    <definedName name="cab3x4">#REF!</definedName>
    <definedName name="cab3x4s">#REF!</definedName>
    <definedName name="caba25">#REF!</definedName>
    <definedName name="caba35">#REF!</definedName>
    <definedName name="caba4">#REF!</definedName>
    <definedName name="caba50">#REF!</definedName>
    <definedName name="cac">#REF!</definedName>
    <definedName name="cag20x10">#REF!</definedName>
    <definedName name="cag40x20">#REF!</definedName>
    <definedName name="cal">#REF!</definedName>
    <definedName name="camcav">#REF!</definedName>
    <definedName name="camgui">#REF!</definedName>
    <definedName name="camto">#REF!</definedName>
    <definedName name="cant12x12">#REF!</definedName>
    <definedName name="capeado_1">'[1]Cap 1'!$A$2:$G$488</definedName>
    <definedName name="capeado_2">'[1]Cap 2'!$A$2:$G$490</definedName>
    <definedName name="capeado_3">'[1]Cap 3'!$A$1:$G$489</definedName>
    <definedName name="capeado_5">'[1]Cap 5'!$A$1:$G$489</definedName>
    <definedName name="capl">#REF!</definedName>
    <definedName name="car">#REF!</definedName>
    <definedName name="carl">#REF!</definedName>
    <definedName name="cb" comment="Matriz - planilha completa - a partir da coluna B">[2]CB!$B$5:$S$69</definedName>
    <definedName name="cb_com_npav">[2]CB!$O$1</definedName>
    <definedName name="cb_com_pav">[2]CB!$M$1</definedName>
    <definedName name="cb_item" comment="Coluna anterior para definir a matriz usada">[2]CB!$K$1</definedName>
    <definedName name="cb_loc_npav">[2]CB!$S$1</definedName>
    <definedName name="cb_loc_pav">[2]CB!$Q$1</definedName>
    <definedName name="cb_mat">[2]CB!$G$1</definedName>
    <definedName name="cb_tansp" comment="Matriz - CB - caminhão basculante - a partir da coluna do item transporte">[2]CB!$K$11:$S$25</definedName>
    <definedName name="cbaq">#REF!</definedName>
    <definedName name="cbca1">#REF!</definedName>
    <definedName name="cbca5\8">#REF!</definedName>
    <definedName name="cbg1\2.15">#REF!</definedName>
    <definedName name="cbg3\4.15">#REF!</definedName>
    <definedName name="cbr">#REF!</definedName>
    <definedName name="cc" comment="Matrix - Caminhao Carroceria - a partir da coluna B">[2]CC!$B$2:$S$74</definedName>
    <definedName name="cc_com_npav">[2]CC!$O$1</definedName>
    <definedName name="cc_com_pav">[2]CC!$M$1</definedName>
    <definedName name="cc_item">[2]CC!$K$1</definedName>
    <definedName name="cc_loc_npav">[2]CC!$S$1</definedName>
    <definedName name="cc_loc_pav">[2]CC!$Q$1</definedName>
    <definedName name="cc_mat">[2]CC!$G$1</definedName>
    <definedName name="cc_transp" comment="Matrix - Caminhao Carroceria">[2]CC!$K$11:$S$74</definedName>
    <definedName name="ccdb">#REF!</definedName>
    <definedName name="cchl">#REF!</definedName>
    <definedName name="ccp">#REF!</definedName>
    <definedName name="ccr">#REF!</definedName>
    <definedName name="cda">#REF!</definedName>
    <definedName name="cdac">#REF!</definedName>
    <definedName name="cde">#REF!</definedName>
    <definedName name="cdm">#REF!</definedName>
    <definedName name="cdr">#REF!</definedName>
    <definedName name="cds">#REF!</definedName>
    <definedName name="cee10x10">#REF!</definedName>
    <definedName name="cee10x10\4">#REF!</definedName>
    <definedName name="cee20x20">#REF!</definedName>
    <definedName name="cee20x20\1">#REF!</definedName>
    <definedName name="cee20x20\4">#REF!</definedName>
    <definedName name="cee30x30">#REF!</definedName>
    <definedName name="cee30x30\1">#REF!</definedName>
    <definedName name="cee30x30\4">#REF!</definedName>
    <definedName name="cem">#REF!</definedName>
    <definedName name="cer1\2">#REF!</definedName>
    <definedName name="cer11\2">#REF!</definedName>
    <definedName name="cer11\4">#REF!</definedName>
    <definedName name="cer3\4">#REF!</definedName>
    <definedName name="cerp2x20">#REF!</definedName>
    <definedName name="cerp2x40">#REF!</definedName>
    <definedName name="ces">#REF!</definedName>
    <definedName name="cfl2x20">#REF!</definedName>
    <definedName name="cfl2x40">#REF!</definedName>
    <definedName name="cha">#REF!</definedName>
    <definedName name="cham">#REF!</definedName>
    <definedName name="chap20x3">#REF!</definedName>
    <definedName name="chap20x5">#REF!</definedName>
    <definedName name="chfi">#REF!</definedName>
    <definedName name="chm">#REF!</definedName>
    <definedName name="cib">#REF!</definedName>
    <definedName name="CIDADE">[8]DADOS!$A$1</definedName>
    <definedName name="cil">#REF!</definedName>
    <definedName name="cim">#REF!</definedName>
    <definedName name="cin">#REF!</definedName>
    <definedName name="cip">#REF!</definedName>
    <definedName name="cirurgião">#REF!</definedName>
    <definedName name="cis">#REF!</definedName>
    <definedName name="clb">#REF!</definedName>
    <definedName name="clbl">#REF!</definedName>
    <definedName name="clr1\2">#REF!</definedName>
    <definedName name="clr11\2">#REF!</definedName>
    <definedName name="clsr">#REF!</definedName>
    <definedName name="clt">#REF!</definedName>
    <definedName name="clz20x40">#REF!</definedName>
    <definedName name="cmat">#REF!</definedName>
    <definedName name="cmbs5">#REF!</definedName>
    <definedName name="cme1\2">#REF!</definedName>
    <definedName name="com">#REF!</definedName>
    <definedName name="comar">#REF!</definedName>
    <definedName name="comp">#REF!</definedName>
    <definedName name="comp1">#REF!</definedName>
    <definedName name="coms">#REF!</definedName>
    <definedName name="contrato_revisto">[3]Orca!$G$47</definedName>
    <definedName name="cp" comment="matriz - caminhao pipa">[2]CP!$B$2:$S$28</definedName>
    <definedName name="cp_item">[2]CP!$K$1</definedName>
    <definedName name="cp_loc_npav">[2]CP!$S$1</definedName>
    <definedName name="cp_mat">[2]CP!$G$1</definedName>
    <definedName name="cp_transp" comment="Matriz">[2]CP!$K$11:$S$29</definedName>
    <definedName name="cpipa">#REF!</definedName>
    <definedName name="cpipa2">#REF!</definedName>
    <definedName name="cpj">#REF!</definedName>
    <definedName name="cpl">#REF!</definedName>
    <definedName name="cpt">#REF!</definedName>
    <definedName name="crm">#REF!</definedName>
    <definedName name="cronograma">'[1]CRON. FÍS. REAL. ANEXO 6'!$V$12:$AJ$40</definedName>
    <definedName name="cronograma_col">'[1]CRON. FÍS. REAL. ANEXO 6'!$V$41</definedName>
    <definedName name="cruz40">#REF!</definedName>
    <definedName name="crz">#REF!</definedName>
    <definedName name="csi">#REF!</definedName>
    <definedName name="csp">#REF!</definedName>
    <definedName name="ct12r">#REF!</definedName>
    <definedName name="ct16r">#REF!</definedName>
    <definedName name="ct5r">#REF!</definedName>
    <definedName name="cta">#REF!</definedName>
    <definedName name="ctm">#REF!</definedName>
    <definedName name="ctra">#REF!</definedName>
    <definedName name="CV">#REF!</definedName>
    <definedName name="cvi1\2">#REF!</definedName>
    <definedName name="cvi3\4">#REF!</definedName>
    <definedName name="cvp1\2">#REF!</definedName>
    <definedName name="cxc">#REF!</definedName>
    <definedName name="cxin90x60">#REF!</definedName>
    <definedName name="cxp4x2">#REF!</definedName>
    <definedName name="cxp4x4">#REF!</definedName>
    <definedName name="Dados_aditivo">[1]Dados!$A$93:$F$96</definedName>
    <definedName name="Dados_aditivo_altera">[1]Dados!$D$92</definedName>
    <definedName name="Dados_aditivo_data">[1]Dados!$B$92</definedName>
    <definedName name="Dados_aditivo_dou">[1]Dados!$C$92</definedName>
    <definedName name="Dados_assina">[1]Dados!$B$111</definedName>
    <definedName name="Dados_assina_func">[1]Dados!$B$112</definedName>
    <definedName name="Dados_caucao">[1]Dados!$A$83:$F$87</definedName>
    <definedName name="Dados_caucao_data">[1]Dados!$D$82</definedName>
    <definedName name="Dados_caucao_validade">[1]Dados!$E$82</definedName>
    <definedName name="Dados_col_aliquota">[1]Dados!$D$1</definedName>
    <definedName name="Dados_col_base">[1]Dados!$C$1</definedName>
    <definedName name="Dados_col_sn">[1]Dados!$B$1</definedName>
    <definedName name="dados_contratante">[1]Dados!$B$128</definedName>
    <definedName name="dados_contratante_funcao">[1]Dados!$B$130</definedName>
    <definedName name="dados_contratante_gestor">[1]Dados!$B$131</definedName>
    <definedName name="dados_contratante_tratatam">[1]Dados!$B$129</definedName>
    <definedName name="Dados_contrato_concor">[1]Dados!$B$45</definedName>
    <definedName name="Dados_contrato_data">[1]Dados!$B$39</definedName>
    <definedName name="Dados_contrato_dou">[1]Dados!$B$40</definedName>
    <definedName name="Dados_contrato_No">[1]Dados!$B$38</definedName>
    <definedName name="Dados_contrato_objeto">[1]Dados!$B$43</definedName>
    <definedName name="Dados_contrato_prazo">[1]Dados!$B$41</definedName>
    <definedName name="Dados_contrato_valor">[1]Dados!$B$42</definedName>
    <definedName name="Dados_contrato_vigencia">[1]Dados!$B$69</definedName>
    <definedName name="dados_convenio">[1]Dados!$B$48</definedName>
    <definedName name="dados_convenio_sn">[1]Dados!$B$47</definedName>
    <definedName name="Dados_data">[1]Dados!$B$133</definedName>
    <definedName name="Dados_edital_No">[1]Dados!$B$71</definedName>
    <definedName name="Dados_empresa">[1]Dados!$B$110</definedName>
    <definedName name="dados_empresa_cnpj">[1]Dados!$B$119</definedName>
    <definedName name="dados_empresa_contato">[1]Dados!$B$115</definedName>
    <definedName name="dados_empresa_contato_func">[1]Dados!$B$116</definedName>
    <definedName name="dados_empresa_contato_tel">[1]Dados!$B$117</definedName>
    <definedName name="dados_empresa_end">[1]Dados!$B$114</definedName>
    <definedName name="dados_empresa_ie">[1]Dados!$B$120</definedName>
    <definedName name="Dados_eng">[1]Dados!$B$113</definedName>
    <definedName name="Dados_fiscal">[1]Dados!$B$63</definedName>
    <definedName name="Dados_local">[1]Dados!$B$58</definedName>
    <definedName name="dados_medicao">[1]Dados!$A$138:$B$180</definedName>
    <definedName name="dados_medicao_data">[1]Dados!$B$12</definedName>
    <definedName name="dados_medicao_No">[1]Dados!$B$10</definedName>
    <definedName name="dados_medicao_od_ant">[1]Dados!$B$27</definedName>
    <definedName name="dados_medicao_od_atual">[1]Dados!$B$26</definedName>
    <definedName name="Dados_medicao_sn">[1]Dados!$B$14</definedName>
    <definedName name="dados_objeto">[2]Dados!$B$8</definedName>
    <definedName name="dados_OS_data">[1]Dados!$B$66</definedName>
    <definedName name="dados_OS_No">[1]Dados!$B$65</definedName>
    <definedName name="dados_OS_valor">[1]Dados!$B$67</definedName>
    <definedName name="dados_periodo">[1]Dados!$A$185:$C$199</definedName>
    <definedName name="dados_periodo_acumul">[1]Dados!$B$30</definedName>
    <definedName name="dados_periodo_liq">[1]Dados!$B$29</definedName>
    <definedName name="dados_periodo_primeiro">[1]Dados!$B$15</definedName>
    <definedName name="Dados_proc_anex">[1]Dados!$B$36</definedName>
    <definedName name="Dados_processo">[1]Dados!$B$35</definedName>
    <definedName name="Dados_proposta">[1]Dados!$B$60</definedName>
    <definedName name="Dados_proposta_database">[1]Dados!$B$61</definedName>
    <definedName name="Dados_reajus_casa">[1]Dados!$B$22</definedName>
    <definedName name="dados_rodovia">[1]Dados!$B$54</definedName>
    <definedName name="dados_rodovia_ext">[1]Dados!$B$57</definedName>
    <definedName name="dados_rodovia_trecho">[1]Dados!$B$55</definedName>
    <definedName name="dados_servico">[1]Dados!$B$44</definedName>
    <definedName name="daz">#REF!</definedName>
    <definedName name="dci1\2">#REF!</definedName>
    <definedName name="dcr">#REF!</definedName>
    <definedName name="ddd">#REF!</definedName>
    <definedName name="deflator">'[1]Revisao Memoria'!$F$41</definedName>
    <definedName name="des">#REF!</definedName>
    <definedName name="dft">#REF!</definedName>
    <definedName name="dgd">#REF!</definedName>
    <definedName name="dgr">#REF!</definedName>
    <definedName name="dgrn">#REF!</definedName>
    <definedName name="Distancia_rod_npav_canteiro">[2]Distancia!$I$6</definedName>
    <definedName name="Distancia_rod_npav_teresina">[2]Distancia!$I$30</definedName>
    <definedName name="Distancia_rod_npav_trecho">[2]Distancia!$I$39</definedName>
    <definedName name="Distancia_rod_npav_urucui">[2]Distancia!$I$20</definedName>
    <definedName name="Distancia_rod_pav_floriano">[2]Distancia!$N$10</definedName>
    <definedName name="Distancia_rod_pav_fortal">[2]Distancia!$N$6</definedName>
    <definedName name="Distancia_rod_pav_picos">[2]Distancia!$N$8</definedName>
    <definedName name="Distancia_rod_pav_teresina">[2]Distancia!$N$30</definedName>
    <definedName name="Distancia_rod_pav_urucui">[2]Distancia!$N$20</definedName>
    <definedName name="dmt_canteiro">'[2]Agua Canteiro'!$C$28</definedName>
    <definedName name="Dmt_Jazida">'[2]Dmt jazida'!$W$35</definedName>
    <definedName name="drenagem">[1]Drenagem!$A$6:$G$50</definedName>
    <definedName name="drenagem_quant">[1]Drenagem!$G$2</definedName>
    <definedName name="dtg">#REF!</definedName>
    <definedName name="E">#REF!</definedName>
    <definedName name="eaa">#REF!</definedName>
    <definedName name="eaav">#REF!</definedName>
    <definedName name="eem">#REF!</definedName>
    <definedName name="eimp">#REF!</definedName>
    <definedName name="eimp2">#REF!</definedName>
    <definedName name="eja">#REF!</definedName>
    <definedName name="ejc">#REF!</definedName>
    <definedName name="ejn">#REF!</definedName>
    <definedName name="elb">#REF!</definedName>
    <definedName name="ele">#REF!</definedName>
    <definedName name="elet34">#REF!</definedName>
    <definedName name="eletr">#REF!</definedName>
    <definedName name="eletro">#REF!</definedName>
    <definedName name="elev10">#REF!</definedName>
    <definedName name="elev12">#REF!</definedName>
    <definedName name="elev6">#REF!</definedName>
    <definedName name="elev8">#REF!</definedName>
    <definedName name="elevo">#REF!</definedName>
    <definedName name="elr1\2">#REF!</definedName>
    <definedName name="elr11\2">#REF!</definedName>
    <definedName name="elr11\4">#REF!</definedName>
    <definedName name="elr3\4">#REF!</definedName>
    <definedName name="elv20x20x7">#REF!</definedName>
    <definedName name="elv25x25">#REF!</definedName>
    <definedName name="elv29x29">#REF!</definedName>
    <definedName name="elv33x11x10">#REF!</definedName>
    <definedName name="elv50x40">#REF!</definedName>
    <definedName name="elv50x50">#REF!</definedName>
    <definedName name="elv50x50x7">#REF!</definedName>
    <definedName name="emm">#REF!</definedName>
    <definedName name="emst">#REF!</definedName>
    <definedName name="emu">#REF!</definedName>
    <definedName name="emul">#REF!</definedName>
    <definedName name="enc">#REF!</definedName>
    <definedName name="eng">#REF!</definedName>
    <definedName name="eng1\2">#REF!</definedName>
    <definedName name="eng3\4">#REF!</definedName>
    <definedName name="epc">#REF!</definedName>
    <definedName name="epm">#REF!</definedName>
    <definedName name="equipamentos_quant">[2]Equipam!$AB$1</definedName>
    <definedName name="equipamentos_resumo">[2]Equipam!$B$807:$AB$856</definedName>
    <definedName name="erm">#REF!</definedName>
    <definedName name="erp">#REF!</definedName>
    <definedName name="esc1.1000">#REF!</definedName>
    <definedName name="esc1.200">#REF!</definedName>
    <definedName name="esc1.400">#REF!</definedName>
    <definedName name="esc1.50">#REF!</definedName>
    <definedName name="esc1.600">#REF!</definedName>
    <definedName name="esc1.800">#REF!</definedName>
    <definedName name="esc2.50">#REF!</definedName>
    <definedName name="esm">#REF!</definedName>
    <definedName name="Excel_BuiltIn_Print_Area_1_1">#REF!</definedName>
    <definedName name="Excel_BuiltIn_Print_Area_2">#REF!</definedName>
    <definedName name="Excel_BuiltIn_Print_Titles_2">#REF!</definedName>
    <definedName name="exe">#REF!</definedName>
    <definedName name="exm">#REF!</definedName>
    <definedName name="exp">#REF!</definedName>
    <definedName name="f">#REF!</definedName>
    <definedName name="face">#REF!</definedName>
    <definedName name="fad2x10">#REF!</definedName>
    <definedName name="fapi">#REF!</definedName>
    <definedName name="fce">#REF!</definedName>
    <definedName name="fcm">#REF!</definedName>
    <definedName name="fcpr">#REF!</definedName>
    <definedName name="fer">#REF!</definedName>
    <definedName name="ff">#REF!</definedName>
    <definedName name="fgl">#REF!</definedName>
    <definedName name="fglr">#REF!</definedName>
    <definedName name="fgv_indices">[1]FGV!$A$2:$V$45</definedName>
    <definedName name="fgv_linha">[1]Dados!$B$21</definedName>
    <definedName name="fgv_servicos">[1]FGV!$C$2:$V$2</definedName>
    <definedName name="fili">#REF!</definedName>
    <definedName name="filp">#REF!</definedName>
    <definedName name="financeiro" comment="Matriz - a partir da coluna A">[2]Financeiro!$A$6:$W$112</definedName>
    <definedName name="financeiro_prazo">[2]Financeiro!$D$1</definedName>
    <definedName name="fio2x75">#REF!</definedName>
    <definedName name="fioa4">#REF!</definedName>
    <definedName name="fiom">#REF!</definedName>
    <definedName name="fiot2x0.6">#REF!</definedName>
    <definedName name="fiot4x0.6">#REF!</definedName>
    <definedName name="FONTE">[8]DADOS!$B$5</definedName>
    <definedName name="formato_aux">[2]forma!$B$31</definedName>
    <definedName name="Formato_ch">[2]forma!$M$10</definedName>
    <definedName name="formato_che">[2]forma!$I$24</definedName>
    <definedName name="formato_cheq">[2]forma!$H$15</definedName>
    <definedName name="formato_chmo">[2]forma!$H$21</definedName>
    <definedName name="formato_co">[2]forma!$J$10</definedName>
    <definedName name="formato_cod">[2]forma!$M$6</definedName>
    <definedName name="formato_codigo">[2]forma!$G$2</definedName>
    <definedName name="formato_cop">[2]forma!$J$11</definedName>
    <definedName name="formato_cpu">[2]forma!$B$2</definedName>
    <definedName name="formato_ctau">[2]forma!$H$35</definedName>
    <definedName name="Formato_cu">[2]forma!$M$26</definedName>
    <definedName name="formato_cuau">[2]forma!$I$31</definedName>
    <definedName name="formato_cudt">[2]forma!$H$37</definedName>
    <definedName name="formato_cue">[2]forma!$I$25</definedName>
    <definedName name="formato_cuma">[2]forma!$I$26</definedName>
    <definedName name="formato_database">[2]forma!$E$6</definedName>
    <definedName name="formato_dnit">[2]forma!$B$5</definedName>
    <definedName name="formato_dnit_custo">[2]forma!$B$6</definedName>
    <definedName name="formato_eq">[2]forma!$B$10</definedName>
    <definedName name="formato_ferra">[2]forma!$H$23</definedName>
    <definedName name="formato_im">[2]forma!$I$11</definedName>
    <definedName name="formato_imp">[2]forma!$K$11</definedName>
    <definedName name="formato_ldi">[2]forma!$H$38</definedName>
    <definedName name="formato_mat">[2]forma!$H$29</definedName>
    <definedName name="formato_mo">[2]forma!$B$17</definedName>
    <definedName name="formato_moeda">[2]forma!$M$8</definedName>
    <definedName name="formato_mt">[2]forma!$B$26</definedName>
    <definedName name="formato_op">[2]forma!$H$11</definedName>
    <definedName name="formato_pe">[2]forma!$H$8</definedName>
    <definedName name="formato_put">[2]forma!$H$39</definedName>
    <definedName name="formato_quant">[2]forma!$G$10</definedName>
    <definedName name="formato_sh">[2]forma!$J$17</definedName>
    <definedName name="formato_sicro">[2]forma!$L$5</definedName>
    <definedName name="formato_und">[2]forma!$H$26</definedName>
    <definedName name="formato_und_ser">[2]forma!$H$7</definedName>
    <definedName name="formato_util">[2]forma!$H$10</definedName>
    <definedName name="fpvc">#REF!</definedName>
    <definedName name="frc">#REF!</definedName>
    <definedName name="frp">#REF!</definedName>
    <definedName name="ftp">#REF!</definedName>
    <definedName name="gml">#REF!</definedName>
    <definedName name="gra">#REF!</definedName>
    <definedName name="grad">#REF!</definedName>
    <definedName name="graf">#REF!</definedName>
    <definedName name="graf2">#REF!</definedName>
    <definedName name="gram">#REF!</definedName>
    <definedName name="grfm">#REF!</definedName>
    <definedName name="grfm160">#REF!</definedName>
    <definedName name="grfm230">#REF!</definedName>
    <definedName name="grm">#REF!</definedName>
    <definedName name="grx">#REF!</definedName>
    <definedName name="guin">#REF!</definedName>
    <definedName name="idnjaz">#REF!</definedName>
    <definedName name="int">#REF!</definedName>
    <definedName name="inte">#REF!</definedName>
    <definedName name="ipc">#REF!</definedName>
    <definedName name="ipf">#REF!</definedName>
    <definedName name="ittp1">#REF!</definedName>
    <definedName name="itup1">#REF!</definedName>
    <definedName name="itup2">#REF!</definedName>
    <definedName name="itup3">#REF!</definedName>
    <definedName name="jaav">#REF!</definedName>
    <definedName name="jaav110x110">#REF!</definedName>
    <definedName name="jaav130x110">#REF!</definedName>
    <definedName name="jaav30x110">#REF!</definedName>
    <definedName name="jaav45x110">#REF!</definedName>
    <definedName name="jaav80x40">#REF!</definedName>
    <definedName name="jaf">#REF!</definedName>
    <definedName name="jdp">#REF!</definedName>
    <definedName name="jef">#REF!</definedName>
    <definedName name="jfr100x110">#REF!</definedName>
    <definedName name="jla1\220">#REF!</definedName>
    <definedName name="jmv">#REF!</definedName>
    <definedName name="jmv110x110">#REF!</definedName>
    <definedName name="jmv130x110">#REF!</definedName>
    <definedName name="jmv30x110">#REF!</definedName>
    <definedName name="jmv45x110">#REF!</definedName>
    <definedName name="jmv80x40">#REF!</definedName>
    <definedName name="jtp1.5x3">#REF!</definedName>
    <definedName name="jtp2x3">#REF!</definedName>
    <definedName name="jtp3x3">#REF!</definedName>
    <definedName name="jun">#REF!</definedName>
    <definedName name="jvm100x110">#REF!</definedName>
    <definedName name="jvm180x110">#REF!</definedName>
    <definedName name="jvtf130x105">#REF!</definedName>
    <definedName name="jvtf135x50">#REF!</definedName>
    <definedName name="jvtt130x105">#REF!</definedName>
    <definedName name="jvtt135x50">#REF!</definedName>
    <definedName name="K">#REF!</definedName>
    <definedName name="klar">#REF!</definedName>
    <definedName name="ldr25x20">#REF!</definedName>
    <definedName name="ldr32x20">#REF!</definedName>
    <definedName name="ldr32x25">#REF!</definedName>
    <definedName name="LEI">[8]DADOS!$H$5</definedName>
    <definedName name="lfl2x40">#REF!</definedName>
    <definedName name="liga1">#REF!</definedName>
    <definedName name="liga2">#REF!</definedName>
    <definedName name="liga3">#REF!</definedName>
    <definedName name="lige1">#REF!</definedName>
    <definedName name="lige2">#REF!</definedName>
    <definedName name="lige3">#REF!</definedName>
    <definedName name="lim">#REF!</definedName>
    <definedName name="llb">#REF!</definedName>
    <definedName name="llbcs">#REF!</definedName>
    <definedName name="lnm">#REF!</definedName>
    <definedName name="lpb">#REF!</definedName>
    <definedName name="lpfl20">#REF!</definedName>
    <definedName name="lpfl40">#REF!</definedName>
    <definedName name="lpm8f">#REF!</definedName>
    <definedName name="lpm8p">#REF!</definedName>
    <definedName name="lpmp">#REF!</definedName>
    <definedName name="LSO">#REF!</definedName>
    <definedName name="lta">#REF!</definedName>
    <definedName name="lub">#REF!</definedName>
    <definedName name="luv">#REF!</definedName>
    <definedName name="lvp1\2">#REF!</definedName>
    <definedName name="lxa">#REF!</definedName>
    <definedName name="m">#REF!</definedName>
    <definedName name="mac">#REF!</definedName>
    <definedName name="mad">#REF!</definedName>
    <definedName name="map">#REF!</definedName>
    <definedName name="mar">#REF!</definedName>
    <definedName name="mas">#REF!</definedName>
    <definedName name="material_agua">[2]Recursos!$CS$6</definedName>
    <definedName name="material_agua_loc_npav">[2]Recursos!$CS$17</definedName>
    <definedName name="material_areia">[2]Recursos!$CH$6</definedName>
    <definedName name="material_areia_loc_npav">[2]Recursos!$CH$17</definedName>
    <definedName name="material_areia_loc_pav">[2]Recursos!$CH$16</definedName>
    <definedName name="material_cap70">[2]Recursos!$CV$6</definedName>
    <definedName name="material_cm30">[2]Recursos!$CT$6</definedName>
    <definedName name="material_filler">[2]Recursos!$CW$6</definedName>
    <definedName name="material_massa">[2]Recursos!$CX$6</definedName>
    <definedName name="material_rr2c">[2]Recursos!$CU$6</definedName>
    <definedName name="material_Solo_Jazida">[2]Recursos!$CK$6</definedName>
    <definedName name="mbo">#REF!</definedName>
    <definedName name="mbp">#REF!</definedName>
    <definedName name="mca">#REF!</definedName>
    <definedName name="mdoinst">#REF!</definedName>
    <definedName name="medicao">'[1]MEDIÇÃO ANEXO 2A'!$A$13:$U$130</definedName>
    <definedName name="medicao_col_fin_contrato">'[1]MEDIÇÃO ANEXO 2A'!$U$1</definedName>
    <definedName name="medicao_col_fin_liq">'[1]MEDIÇÃO ANEXO 2A'!$L$1</definedName>
    <definedName name="medicao_col_fin_perc">'[1]MEDIÇÃO ANEXO 2A'!$T$1</definedName>
    <definedName name="medicao_col_quant_acu">'[1]MEDIÇÃO ANEXO 2A'!$S$1</definedName>
    <definedName name="medicao_col_quant_anterior">'[1]MEDIÇÃO ANEXO 2A'!$F$1</definedName>
    <definedName name="medicao_col_quant_atual">'[1]MEDIÇÃO ANEXO 2A'!$H$1</definedName>
    <definedName name="medicao_col_quant_contrato">'[1]MEDIÇÃO ANEXO 2A'!$D$1</definedName>
    <definedName name="medicao_col_quant_liquido">'[1]MEDIÇÃO ANEXO 2A'!$G$1</definedName>
    <definedName name="medicao_col_quant_saldo">'[1]MEDIÇÃO ANEXO 2A'!$J$1</definedName>
    <definedName name="medicao_col_serv">'[1]MEDIÇÃO ANEXO 2A'!$B$1</definedName>
    <definedName name="medicao_col_unid">'[1]MEDIÇÃO ANEXO 2A'!$C$1</definedName>
    <definedName name="medicao_col_unit">'[1]MEDIÇÃO ANEXO 2A'!$E$1</definedName>
    <definedName name="medicao_data">'[1]MEDIÇÃO ANEXO 2A'!$A$133</definedName>
    <definedName name="medicao_valor_acumal">'[1]MEDIÇÃO ANEXO 2A'!$M$130</definedName>
    <definedName name="medicao_valor_anter">'[1]MEDIÇÃO ANEXO 2A'!$K$130</definedName>
    <definedName name="medicao_valor_liquido">'[1]MEDIÇÃO ANEXO 2A'!$L$130</definedName>
    <definedName name="medicao_valor_saldo">'[1]MEDIÇÃO ANEXO 2A'!$O$130</definedName>
    <definedName name="memoria">'[1]MEM. CALC. ANEXO 3'!$A$2:$R$1156</definedName>
    <definedName name="memoria_aauq">[2]memoria!$J$202</definedName>
    <definedName name="memoria_areia">[2]memoria!$J$211</definedName>
    <definedName name="memoria_brita">[3]memoria!$J$111</definedName>
    <definedName name="memoria_CAP">[2]memoria!$J$220</definedName>
    <definedName name="memoria_cap5070">[3]memoria!$J$88</definedName>
    <definedName name="memoria_cbuq">'[1]Revisao Memoria'!#REF!</definedName>
    <definedName name="memoria_CM30">[2]memoria!$J$229</definedName>
    <definedName name="memoria_col_quant">'[1]MEM. CALC. ANEXO 3'!$R$1</definedName>
    <definedName name="memoria_compactacao">[2]memoria!$J$72</definedName>
    <definedName name="memoria_desmatamento">[2]memoria!$E$29</definedName>
    <definedName name="memoria_filler">[3]memoria!$J$103</definedName>
    <definedName name="memoria_imprimacao">[2]memoria!$J$158</definedName>
    <definedName name="memoria_pavimentacao" comment="matriz">'[1]Revisao Memoria'!$A$30:$I$35</definedName>
    <definedName name="memoria_pintura">[3]memoria!$J$64</definedName>
    <definedName name="memoria_qdade">[3]memoria!$M$1</definedName>
    <definedName name="memoria_regula">[2]memoria!$J$101</definedName>
    <definedName name="memoria_revisao" comment="matriz">'[1]Revisao Memoria'!$B$2:$M$990</definedName>
    <definedName name="memoria_RR1C">[3]memoria!$J$81</definedName>
    <definedName name="memoria_sub_base">[2]memoria!$J$121</definedName>
    <definedName name="memoria_terra">'[1]Revisao Memoria'!$C$108:$F$117</definedName>
    <definedName name="memoria_terrra_faixa" comment="Matriz usada na memoria de calculo para usar as faixas de transporte e compactacao.">[2]memoria!$A$63:$K$74</definedName>
    <definedName name="memoria_trans_areia">[3]memoria!$J$132</definedName>
    <definedName name="memoria_trans_brita">[3]memoria!$J$140</definedName>
    <definedName name="memoria_trans_cbuq">[3]memoria!$J$118</definedName>
    <definedName name="memoria_trans_filler">[3]memoria!$J$147</definedName>
    <definedName name="mfgi11\2">#REF!</definedName>
    <definedName name="mgr">#REF!</definedName>
    <definedName name="mimp1">#REF!</definedName>
    <definedName name="mimp2">#REF!</definedName>
    <definedName name="mlb">#REF!</definedName>
    <definedName name="mmt">#REF!</definedName>
    <definedName name="mob">#REF!</definedName>
    <definedName name="mobs">#REF!</definedName>
    <definedName name="moi">#REF!</definedName>
    <definedName name="motniv">#REF!</definedName>
    <definedName name="mp10.3\4">#REF!</definedName>
    <definedName name="mp50.1\2">#REF!</definedName>
    <definedName name="mpt">#REF!</definedName>
    <definedName name="mqp">#REF!</definedName>
    <definedName name="mrm">#REF!</definedName>
    <definedName name="msv">#REF!</definedName>
    <definedName name="mud">#REF!</definedName>
    <definedName name="mult">#REF!</definedName>
    <definedName name="mvb">#REF!</definedName>
    <definedName name="ncg">#REF!</definedName>
    <definedName name="ncp">#REF!</definedName>
    <definedName name="nip1\2">#REF!</definedName>
    <definedName name="nip11\2">#REF!</definedName>
    <definedName name="nip3\4">#REF!</definedName>
    <definedName name="nivel">#REF!</definedName>
    <definedName name="OBRA">[8]DADOS!$A$2</definedName>
    <definedName name="odi">#REF!</definedName>
    <definedName name="ofi">#REF!</definedName>
    <definedName name="ofiesg">#REF!</definedName>
    <definedName name="oli">#REF!</definedName>
    <definedName name="ONERA">[8]DADOS!$F$5</definedName>
    <definedName name="oob">#REF!</definedName>
    <definedName name="ope">#REF!</definedName>
    <definedName name="Orcamento" comment="Matriz - 1ª coluna - codigo do servico - ideal">[2]Orcamento!$A$8:$H$115</definedName>
    <definedName name="orcamento_3" comment="Matriz - 1ª coluna - codigo do servico">[2]Orcamento!$B$10:$H$116</definedName>
    <definedName name="orcamento_finan" comment="Coluna - Valor em R$ do item na planilha do orcameno">[2]Orcamento!$G$1</definedName>
    <definedName name="orcamento_item_aauq">[2]Orcamento!$A$36</definedName>
    <definedName name="orcamento_item_base">[2]Orcamento!$A$33</definedName>
    <definedName name="orcamento_item_cap">[2]Orcamento!$A$39</definedName>
    <definedName name="orcamento_item_cm30">[2]Orcamento!$A$40</definedName>
    <definedName name="orcamento_item_compactacao">[2]Orcamento!$A$25</definedName>
    <definedName name="orcamento_item_imprimacao">[2]Orcamento!$A$34</definedName>
    <definedName name="orcamento_item_pintura">[2]Orcamento!$A$35</definedName>
    <definedName name="orcamento_item_regula">[2]Orcamento!$A$31</definedName>
    <definedName name="orcamento_item_rr1c">[2]Orcamento!$A$41</definedName>
    <definedName name="orcamento_item_subbase">[2]Orcamento!$A$32</definedName>
    <definedName name="orcamento_quant" comment="Coluna - Quantitativo do serviço na planilha do orcameno">[2]Orcamento!$E$1</definedName>
    <definedName name="orcamento_serv" comment="Coluna - Servico na planilha do orcameno">[2]Orcamento!$C$1</definedName>
    <definedName name="orcamento_serv_cod">[2]Orcamento!$B$1</definedName>
    <definedName name="orcamento_und" comment="Coluna - unidade do serviço na planilha do orcameno">[2]Orcamento!$D$1</definedName>
    <definedName name="org">#REF!</definedName>
    <definedName name="paav">#REF!</definedName>
    <definedName name="paav80x210">#REF!</definedName>
    <definedName name="paav85x210">#REF!</definedName>
    <definedName name="paav90x210">#REF!</definedName>
    <definedName name="pac">#REF!</definedName>
    <definedName name="pacar">#REF!</definedName>
    <definedName name="pal100x210">#REF!</definedName>
    <definedName name="pal60x160">#REF!</definedName>
    <definedName name="pal60x210">#REF!</definedName>
    <definedName name="pal70x210">#REF!</definedName>
    <definedName name="pal80x160">#REF!</definedName>
    <definedName name="pal80x180">#REF!</definedName>
    <definedName name="pal80x210">#REF!</definedName>
    <definedName name="Para_agua_base">[1]Parametros!$D$29</definedName>
    <definedName name="Para_agua_dmt">[1]Parametros!$D$30</definedName>
    <definedName name="Para_agua_dmt_regula">[3]Paramentros!$B$22</definedName>
    <definedName name="Para_agua_regula">[1]Parametros!$D$28</definedName>
    <definedName name="Para_agua_terra">[1]Parametros!$D$27</definedName>
    <definedName name="Para_area_prev">[3]Paramentros!$B$11</definedName>
    <definedName name="Para_areia_dens">[3]Paramentros!$B$60</definedName>
    <definedName name="Para_areia_dmt">[3]Paramentros!$B$61</definedName>
    <definedName name="Para_base_dens">[1]Parametros!$D$40</definedName>
    <definedName name="Para_base_dmt">[1]Parametros!$D$39</definedName>
    <definedName name="Para_base_empol">[1]Parametros!$D$41</definedName>
    <definedName name="Para_base_espes">[1]Parametros!$D$38</definedName>
    <definedName name="Para_base_larg">[1]Parametros!$D$37</definedName>
    <definedName name="Para_brita_dens">[3]Paramentros!$B$56</definedName>
    <definedName name="Para_brita_dmt_com">[3]Paramentros!$B$57</definedName>
    <definedName name="Para_brita_dmt_loc">[3]Paramentros!$B$58</definedName>
    <definedName name="Para_cbuq_areia">[3]Paramentros!$B$44</definedName>
    <definedName name="Para_cbuq_brita">[3]Paramentros!$B$43</definedName>
    <definedName name="Para_cbuq_cap">[3]Paramentros!$B$42</definedName>
    <definedName name="Para_cbuq_dens">[3]Paramentros!$B$41</definedName>
    <definedName name="Para_cbuq_dmt">[3]Paramentros!$B$47</definedName>
    <definedName name="Para_cbuq_espess">[3]Paramentros!$B$40</definedName>
    <definedName name="Para_cbuq_filler">[3]Paramentros!$B$45</definedName>
    <definedName name="Para_dens_areia">[1]Parametros!$D$65</definedName>
    <definedName name="Para_dens_brita">[1]Parametros!$D$60</definedName>
    <definedName name="Para_dens_rachao">[1]Parametros!$D$77</definedName>
    <definedName name="Para_desmat_larg">[1]Parametros!$D$23</definedName>
    <definedName name="Para_dmt_c_np_aco">[1]Parametros!$I$71</definedName>
    <definedName name="Para_dmt_c_np_arame">[1]Parametros!$L$83</definedName>
    <definedName name="Para_dmt_c_np_areia">[1]Parametros!$F$67</definedName>
    <definedName name="Para_dmt_c_np_brita">[1]Parametros!$E$62</definedName>
    <definedName name="Para_dmt_c_np_cimento">[1]Parametros!$D$95</definedName>
    <definedName name="Para_dmt_c_np_madeira">[1]Parametros!$H$75</definedName>
    <definedName name="Para_dmt_c_np_mourao10">[1]Parametros!$L$87</definedName>
    <definedName name="Para_dmt_c_np_mourao15">[1]Parametros!$L$91</definedName>
    <definedName name="Para_dmt_c_np_rachao">[1]Parametros!$G$79</definedName>
    <definedName name="Para_dmt_c_p_aco">[1]Parametros!$I$70</definedName>
    <definedName name="Para_dmt_c_p_arame">[1]Parametros!$L$82</definedName>
    <definedName name="Para_dmt_c_p_brita">[1]Parametros!$E$61</definedName>
    <definedName name="Para_dmt_c_p_cimento">[1]Parametros!$D$94</definedName>
    <definedName name="Para_dmt_c_p_madeira">[1]Parametros!$H$74</definedName>
    <definedName name="Para_dmt_c_p_mourao10">[1]Parametros!$L$86</definedName>
    <definedName name="Para_dmt_c_p_mourao15">[1]Parametros!$L$90</definedName>
    <definedName name="Para_dmt_c_p_rachao">[1]Parametros!$G$78</definedName>
    <definedName name="Para_dmt_l_p_brita">[1]Parametros!$E$63</definedName>
    <definedName name="Para_estaca_final">[1]Parametros!$D$15</definedName>
    <definedName name="Para_estaca_inicial">[1]Parametros!$D$13</definedName>
    <definedName name="Para_estaca_inicial_frac">[1]Parametros!$D$14</definedName>
    <definedName name="Para_ext_prev">[1]Parametros!$D$6</definedName>
    <definedName name="Para_ext_rev">[1]Parametros!$D$7</definedName>
    <definedName name="Para_extensao_prev">[3]Paramentros!$B$12</definedName>
    <definedName name="Para_filler_dmt">[3]Paramentros!$B$64</definedName>
    <definedName name="Para_fin_dec">[3]Paramentros!$B$5</definedName>
    <definedName name="Para_fonte_bdi_mat">[2]Paramentros!$B$12</definedName>
    <definedName name="Para_fonte_bdi_ser">[2]Paramentros!$B$11</definedName>
    <definedName name="Para_fonte_data">[2]Paramentros!$B$9</definedName>
    <definedName name="Para_fonte_fgv_i0">[2]Paramentros!$B$15</definedName>
    <definedName name="Para_fonte_fgv_I1">[2]Paramentros!$B$14</definedName>
    <definedName name="Para_fonte_icms">[2]Paramentros!$B$13</definedName>
    <definedName name="Para_fonte_texto">[2]Paramentros!$B$8</definedName>
    <definedName name="Para_for_fin_tx">[1]Parametros!$D$151</definedName>
    <definedName name="Para_for_quant_dec">[1]Parametros!$D$150</definedName>
    <definedName name="Para_for_quant_tx">[1]Parametros!$D$149</definedName>
    <definedName name="Para_forma_equip_dec">[2]Paramentros!$B$95</definedName>
    <definedName name="Para_forma_quant_dec">[2]Paramentros!$B$92</definedName>
    <definedName name="Para_forma_quant_tx">[2]Paramentros!$B$91</definedName>
    <definedName name="Para_frio_dmt_lo">[1]Parametros!$D$58</definedName>
    <definedName name="Para_imprima_larg">[1]Parametros!$D$44</definedName>
    <definedName name="Para_imprima_taxa">[1]Parametros!$D$45</definedName>
    <definedName name="Para_intersecao_1">[1]Parametros!$D$19</definedName>
    <definedName name="Para_mt_agua_base">[2]Paramentros!$B$42</definedName>
    <definedName name="Para_mt_agua_regula">[2]Paramentros!$B$40</definedName>
    <definedName name="Para_mt_agua_subbase">[2]Paramentros!$B$41</definedName>
    <definedName name="Para_mt_agua_terra">[2]Paramentros!$B$39</definedName>
    <definedName name="Para_mt_areia_dens">[2]Paramentros!$B$30</definedName>
    <definedName name="Para_mt_base_dens">[2]Paramentros!$B$53</definedName>
    <definedName name="Para_mt_base_mistura">[2]Paramentros!$B$54</definedName>
    <definedName name="para_pav_base">[2]memoria!$J$141</definedName>
    <definedName name="para_pav_base_acabada">[2]Paramentros!$B$33</definedName>
    <definedName name="Para_pav_base_espess">[2]Paramentros!$B$52</definedName>
    <definedName name="Para_pav_base_larg">[2]Paramentros!$B$57</definedName>
    <definedName name="Para_pav_cbuq_areia">[2]Paramentros!$B$74</definedName>
    <definedName name="Para_pav_cbuq_cap">[2]Paramentros!$B$70</definedName>
    <definedName name="Para_pav_cbuq_dens">[2]Paramentros!$B$69</definedName>
    <definedName name="Para_pav_cbuq_espess">[2]Paramentros!$B$67</definedName>
    <definedName name="Para_pav_cbuq_espess_acost">[2]Paramentros!$B$68</definedName>
    <definedName name="Para_pav_cbuq_filler">[2]Paramentros!$B$71</definedName>
    <definedName name="Para_pav_cbuq_larg">[2]Paramentros!$B$65</definedName>
    <definedName name="Para_pav_cbuq_larg_acost">[2]Paramentros!$B$66</definedName>
    <definedName name="Para_pav_empolamento_areia">[2]Paramentros!$B$28</definedName>
    <definedName name="Para_pav_empolamento_jazida">[2]Paramentros!$B$27</definedName>
    <definedName name="Para_pav_imprimacao_larg">[2]Paramentros!$B$60</definedName>
    <definedName name="Para_pav_imprimacao_taxa">[2]Paramentros!$B$59</definedName>
    <definedName name="Para_pav_intersecao">[2]Paramentros!$B$18</definedName>
    <definedName name="Para_pav_pintura_larg">[2]Paramentros!$B$63</definedName>
    <definedName name="Para_pav_pintura_taxa">[2]Paramentros!$B$62</definedName>
    <definedName name="Para_pav_regula_espes">[2]Paramentros!$B$44</definedName>
    <definedName name="Para_pav_regula_larg">[2]Paramentros!$B$45</definedName>
    <definedName name="Para_pav_subbase_espess">[2]Paramentros!$B$47</definedName>
    <definedName name="Para_pav_subbase_larg">[2]Paramentros!$B$50</definedName>
    <definedName name="Para_pintura_taxa">[3]Paramentros!$B$37</definedName>
    <definedName name="Para_plan_hpme">[2]Paramentros!$B$21</definedName>
    <definedName name="Para_plan_prazo">[2]Paramentros!$B$4</definedName>
    <definedName name="Para_prazo_com_ambiental">[2]Paramentros!$B$121</definedName>
    <definedName name="Para_prazo_com_cerca">[2]Paramentros!$B$118</definedName>
    <definedName name="Para_prazo_com_projeto">[2]Paramentros!$B$120</definedName>
    <definedName name="Para_prazo_com_veiculo">[2]Paramentros!$B$119</definedName>
    <definedName name="Para_prazo_ds_meio">[2]Paramentros!$B$111</definedName>
    <definedName name="Para_prazo_oac_bdtc">[2]Paramentros!$B$110</definedName>
    <definedName name="Para_prazo_oac_bstc">[2]Paramentros!$B$109</definedName>
    <definedName name="Para_prazo_pav_aauq">[2]Paramentros!$B$108</definedName>
    <definedName name="Para_prazo_pav_areia">[2]Paramentros!$B$107</definedName>
    <definedName name="Para_prazo_pav_base">[2]Paramentros!$B$104</definedName>
    <definedName name="Para_prazo_pav_imprima">[2]Paramentros!$B$105</definedName>
    <definedName name="Para_prazo_pav_pintura">[2]Paramentros!$B$106</definedName>
    <definedName name="Para_prazo_pav_regu">[2]Paramentros!$B$102</definedName>
    <definedName name="Para_prazo_pav_subbase">[2]Paramentros!$B$103</definedName>
    <definedName name="Para_prazo_sinal_port">[2]Paramentros!$B$117</definedName>
    <definedName name="Para_prazo_sinal_ta">[2]Paramentros!$B$116</definedName>
    <definedName name="Para_prazo_tr_3acat">[2]Paramentros!$B$100</definedName>
    <definedName name="Para_prazo_tr_comp">[2]Paramentros!$B$101</definedName>
    <definedName name="Para_prazo_tr_desma">[2]Paramentros!$B$98</definedName>
    <definedName name="Para_prazo_tr_escartran">[2]Paramentros!$B$99</definedName>
    <definedName name="Para_qda_dec">[3]Paramentros!$B$3</definedName>
    <definedName name="Para_qda_tx">[3]Paramentros!$B$2</definedName>
    <definedName name="Para_regula_espes">[1]Parametros!$D$34</definedName>
    <definedName name="Para_regula_larg">[1]Parametros!$D$33</definedName>
    <definedName name="Para_terra_desmatemento">[2]Paramentros!$B$36</definedName>
    <definedName name="Para_terra_empol">[1]Parametros!$D$25</definedName>
    <definedName name="Para_terra_empolamento">[2]Paramentros!$B$26</definedName>
    <definedName name="Para_terra_talude_H">[2]Paramentros!$B$24</definedName>
    <definedName name="Para_terra_talude_V">[2]Paramentros!$B$25</definedName>
    <definedName name="Para_texto_agua">[1]Parametros!$C$164</definedName>
    <definedName name="Para_texto_area">[1]Parametros!$C$162</definedName>
    <definedName name="Para_texto_cm30">[1]Parametros!$C$171</definedName>
    <definedName name="Para_texto_dens">[1]Parametros!$C$167</definedName>
    <definedName name="Para_texto_dif">[1]Parametros!$C$156</definedName>
    <definedName name="Para_texto_dmt">[1]Parametros!$C$165</definedName>
    <definedName name="Para_texto_empol">[1]Parametros!$C$168</definedName>
    <definedName name="Para_texto_espes">[1]Parametros!$C$161</definedName>
    <definedName name="Para_texto_ext">[1]Parametros!$C$159</definedName>
    <definedName name="Para_texto_larg">[1]Parametros!$C$160</definedName>
    <definedName name="Para_texto_prev">[1]Parametros!$C$154</definedName>
    <definedName name="Para_texto_rev">[1]Parametros!$C$155</definedName>
    <definedName name="Para_texto_rr2c">[1]Parametros!$C$172</definedName>
    <definedName name="Para_texto_sub">[1]Parametros!$C$157</definedName>
    <definedName name="Para_texto_taxa">[1]Parametros!$C$169</definedName>
    <definedName name="Para_texto_taxa_brita">[1]Parametros!$C$170</definedName>
    <definedName name="Para_texto_total">[1]Parametros!$C$158</definedName>
    <definedName name="Para_texto_transp">[1]Parametros!$C$166</definedName>
    <definedName name="Para_texto_volume">[1]Parametros!$C$163</definedName>
    <definedName name="Para_tipo_Construcao">[2]Paramentros!$B$5</definedName>
    <definedName name="Para_tsd_brita">[1]Parametros!$D$50</definedName>
    <definedName name="Para_tsd_larg">[1]Parametros!$D$48</definedName>
    <definedName name="Para_tsd_rr2c">[1]Parametros!$D$49</definedName>
    <definedName name="Para_tss_brita">[1]Parametros!$D$55</definedName>
    <definedName name="Para_tss_larg">[1]Parametros!$D$53</definedName>
    <definedName name="Para_tss_rr2c">[1]Parametros!$D$54</definedName>
    <definedName name="Para_uf">[2]Paramentros!$B$10</definedName>
    <definedName name="para_unidades">[1]Parametros!$C$154:$D$175</definedName>
    <definedName name="parametrizar" comment="matriz">[1]Parametros!$B$4:$N$147</definedName>
    <definedName name="parametrizar_aco">[1]Parametros!$I$1</definedName>
    <definedName name="parametrizar_arame">[1]Parametros!$L$1</definedName>
    <definedName name="parametrizar_areia">[1]Parametros!$F$1</definedName>
    <definedName name="parametrizar_birta">[1]Parametros!$E$1</definedName>
    <definedName name="parametrizar_cimento">[1]Parametros!$D$1</definedName>
    <definedName name="parametrizar_madeira">[1]Parametros!$H$1</definedName>
    <definedName name="parametrizar_mourao10">[1]Parametros!$M$1</definedName>
    <definedName name="parametrizar_mourao15">[1]Parametros!$N$1</definedName>
    <definedName name="parametrizar_rachao">[1]Parametros!$G$1</definedName>
    <definedName name="parametrizar_solo">[1]Parametros!$K$1</definedName>
    <definedName name="pas5x5\1">#REF!</definedName>
    <definedName name="pas5x5\2">#REF!</definedName>
    <definedName name="paslub">#REF!</definedName>
    <definedName name="passagem01" comment="Memorial">#REF!</definedName>
    <definedName name="passagem01_quant">#REF!</definedName>
    <definedName name="pbas">#REF!</definedName>
    <definedName name="pbf">#REF!</definedName>
    <definedName name="pbf100x210">#REF!</definedName>
    <definedName name="pbf200x200">#REF!</definedName>
    <definedName name="pbf200x210">#REF!</definedName>
    <definedName name="pbf200x230">#REF!</definedName>
    <definedName name="pbf300x210">#REF!</definedName>
    <definedName name="pbf320x210">#REF!</definedName>
    <definedName name="pbf500x200">#REF!</definedName>
    <definedName name="pbf500x250">#REF!</definedName>
    <definedName name="pbf80x230">#REF!</definedName>
    <definedName name="pbf90x230">#REF!</definedName>
    <definedName name="pbl85x210">#REF!</definedName>
    <definedName name="pca">#REF!</definedName>
    <definedName name="pca145x25">#REF!</definedName>
    <definedName name="pcaf">#REF!</definedName>
    <definedName name="pcc">#REF!</definedName>
    <definedName name="pcf150x210">#REF!</definedName>
    <definedName name="pcf60x180">#REF!</definedName>
    <definedName name="pcf80x210">#REF!</definedName>
    <definedName name="pcl50x160">#REF!</definedName>
    <definedName name="pcl60x160">#REF!</definedName>
    <definedName name="pcl60x210">#REF!</definedName>
    <definedName name="pcl70x210">#REF!</definedName>
    <definedName name="pcl80x210">#REF!</definedName>
    <definedName name="pcl80x210v">#REF!</definedName>
    <definedName name="pclf50x160">#REF!</definedName>
    <definedName name="pclf55x110">#REF!</definedName>
    <definedName name="pclf60x160">#REF!</definedName>
    <definedName name="pcm">#REF!</definedName>
    <definedName name="pco">#REF!</definedName>
    <definedName name="pcp">#REF!</definedName>
    <definedName name="pcs60x210">#REF!</definedName>
    <definedName name="pcs70x210">#REF!</definedName>
    <definedName name="pcs80x210">#REF!</definedName>
    <definedName name="pdc20x30">#REF!</definedName>
    <definedName name="pdc30x30">#REF!</definedName>
    <definedName name="pdm">#REF!</definedName>
    <definedName name="pdp">#REF!</definedName>
    <definedName name="pdq">#REF!</definedName>
    <definedName name="pedir">#REF!</definedName>
    <definedName name="pedras">#REF!</definedName>
    <definedName name="pem10x50">#REF!</definedName>
    <definedName name="pep">#REF!</definedName>
    <definedName name="PEX">#REF!</definedName>
    <definedName name="pft8x110">#REF!</definedName>
    <definedName name="pfu">#REF!</definedName>
    <definedName name="pgaf">#REF!</definedName>
    <definedName name="pgr">#REF!</definedName>
    <definedName name="pgr30x30">#REF!</definedName>
    <definedName name="pgr40x40">#REF!</definedName>
    <definedName name="picc">#REF!</definedName>
    <definedName name="pin">#REF!</definedName>
    <definedName name="pla">#REF!</definedName>
    <definedName name="plb">#REF!</definedName>
    <definedName name="plc">#REF!</definedName>
    <definedName name="plm">#REF!</definedName>
    <definedName name="pm1\7.5x7.5">#REF!</definedName>
    <definedName name="pm2.5x10">#REF!</definedName>
    <definedName name="pm2.5x7.5">#REF!</definedName>
    <definedName name="pm4x30">#REF!</definedName>
    <definedName name="pm4x5">#REF!</definedName>
    <definedName name="pm5x6">#REF!</definedName>
    <definedName name="pm6x12">#REF!</definedName>
    <definedName name="pm7.5x7.5">#REF!</definedName>
    <definedName name="pmc">#REF!</definedName>
    <definedName name="pmc200x210">#REF!</definedName>
    <definedName name="pmc50x210">#REF!</definedName>
    <definedName name="pmc55x210">#REF!</definedName>
    <definedName name="pmc80x200">#REF!</definedName>
    <definedName name="pmc80x210">#REF!</definedName>
    <definedName name="pmc85x210">#REF!</definedName>
    <definedName name="pmf">#REF!</definedName>
    <definedName name="pmr">#REF!</definedName>
    <definedName name="pms">#REF!</definedName>
    <definedName name="pmtv">#REF!</definedName>
    <definedName name="pmtv130x110">#REF!</definedName>
    <definedName name="pmtv350x110">#REF!</definedName>
    <definedName name="pmtv360x110">#REF!</definedName>
    <definedName name="pmtv50x110">#REF!</definedName>
    <definedName name="pnaav">#REF!</definedName>
    <definedName name="pnaav130x110">#REF!</definedName>
    <definedName name="pnaav350x110">#REF!</definedName>
    <definedName name="pnaav360x110">#REF!</definedName>
    <definedName name="pnaav50x110">#REF!</definedName>
    <definedName name="pnc">#REF!</definedName>
    <definedName name="pob">#REF!</definedName>
    <definedName name="pogaf">#REF!</definedName>
    <definedName name="pomr150x210">#REF!</definedName>
    <definedName name="pomr165x210">#REF!</definedName>
    <definedName name="pomr80x210">#REF!</definedName>
    <definedName name="ppb">#REF!</definedName>
    <definedName name="ppha">#REF!</definedName>
    <definedName name="pphi">#REF!</definedName>
    <definedName name="pphl">#REF!</definedName>
    <definedName name="pphpl">#REF!</definedName>
    <definedName name="ppp">#REF!</definedName>
    <definedName name="ppt">#REF!</definedName>
    <definedName name="prf">#REF!</definedName>
    <definedName name="prg">#REF!</definedName>
    <definedName name="prl250m">#REF!</definedName>
    <definedName name="projeto_prazo">[2]Projeto!$M$11</definedName>
    <definedName name="pse">#REF!</definedName>
    <definedName name="pslb">#REF!</definedName>
    <definedName name="pslp">#REF!</definedName>
    <definedName name="psp">#REF!</definedName>
    <definedName name="ptac">#REF!</definedName>
    <definedName name="ptcf">#REF!</definedName>
    <definedName name="ptcf80x210">#REF!</definedName>
    <definedName name="ptdc6">#REF!</definedName>
    <definedName name="ptin">#REF!</definedName>
    <definedName name="ptlb">#REF!</definedName>
    <definedName name="ptm">#REF!</definedName>
    <definedName name="ptmc">#REF!</definedName>
    <definedName name="ptmc70x70">#REF!</definedName>
    <definedName name="ptmc80x60">#REF!</definedName>
    <definedName name="ptmv">#REF!</definedName>
    <definedName name="ptmv80x210">#REF!</definedName>
    <definedName name="ptmv85x210">#REF!</definedName>
    <definedName name="ptmv90x210">#REF!</definedName>
    <definedName name="ptpl">#REF!</definedName>
    <definedName name="pvo">#REF!</definedName>
    <definedName name="pvtf150x250">#REF!</definedName>
    <definedName name="pvtj95x245">#REF!</definedName>
    <definedName name="pvtt280x210">#REF!</definedName>
    <definedName name="qdsb12">#REF!</definedName>
    <definedName name="qdsb18">#REF!</definedName>
    <definedName name="qdsb3">#REF!</definedName>
    <definedName name="qdsb6">#REF!</definedName>
    <definedName name="qdt20x20">#REF!</definedName>
    <definedName name="qdt40x40">#REF!</definedName>
    <definedName name="qdt60x60">#REF!</definedName>
    <definedName name="qgm">#REF!</definedName>
    <definedName name="qgt">#REF!</definedName>
    <definedName name="qpa30x30">#REF!</definedName>
    <definedName name="qpe40x40">#REF!</definedName>
    <definedName name="qpe50x50">#REF!</definedName>
    <definedName name="qpe60x60">#REF!</definedName>
    <definedName name="qpe80x80">#REF!</definedName>
    <definedName name="qpg30x30">#REF!</definedName>
    <definedName name="raa">#REF!</definedName>
    <definedName name="rbc3\4">#REF!</definedName>
    <definedName name="rca25x3">#REF!</definedName>
    <definedName name="rca25x5">#REF!</definedName>
    <definedName name="rca40x5">#REF!</definedName>
    <definedName name="rdv">#REF!</definedName>
    <definedName name="reajustamento">'[1]MEDIÇÃO ANEXO 2B'!$A$11:$M$111</definedName>
    <definedName name="reb">#REF!</definedName>
    <definedName name="rec">#REF!</definedName>
    <definedName name="recursos">[2]Recursos!$B$5:$DH$423</definedName>
    <definedName name="recursos_au1">[2]Recursos!$BT$1</definedName>
    <definedName name="recursos_au2">[2]Recursos!$BU$1</definedName>
    <definedName name="recursos_au3">[2]Recursos!$BV$1</definedName>
    <definedName name="recursos_au4">[2]Recursos!$BW$1</definedName>
    <definedName name="recursos_au5">[2]Recursos!$BX$1</definedName>
    <definedName name="recursos_auq1">[2]Recursos!$BY$1</definedName>
    <definedName name="recursos_auq2">[2]Recursos!$BZ$1</definedName>
    <definedName name="recursos_auq3">[2]Recursos!$CA$1</definedName>
    <definedName name="recursos_auq4">[2]Recursos!$CB$1</definedName>
    <definedName name="recursos_auq5">[2]Recursos!$CC$1</definedName>
    <definedName name="recursos_chi">[2]Recursos!$N$1</definedName>
    <definedName name="recursos_chp">[2]Recursos!$M$1</definedName>
    <definedName name="recursos_cod">[2]Recursos!$B$1</definedName>
    <definedName name="recursos_custo">[2]Recursos!$E$1</definedName>
    <definedName name="recursos_descricao">[2]Recursos!$I$1</definedName>
    <definedName name="recursos_Eq_quant">[2]Recursos!$DG$1</definedName>
    <definedName name="recursos_eq1">[2]Recursos!$O$1</definedName>
    <definedName name="recursos_eq2">[2]Recursos!$P$1</definedName>
    <definedName name="recursos_eq3">[2]Recursos!$Q$1</definedName>
    <definedName name="recursos_eq4">[2]Recursos!$R$1</definedName>
    <definedName name="recursos_eq5">[2]Recursos!$S$1</definedName>
    <definedName name="recursos_eq6">[2]Recursos!$T$1</definedName>
    <definedName name="recursos_eq7">[2]Recursos!$U$1</definedName>
    <definedName name="recursos_eq8">[2]Recursos!$V$1</definedName>
    <definedName name="recursos_eq9">[2]Recursos!$W$1</definedName>
    <definedName name="recursos_eqq1">[2]Recursos!$X$1</definedName>
    <definedName name="recursos_eqq2">[2]Recursos!$Y$1</definedName>
    <definedName name="recursos_eqq3">[2]Recursos!$Z$1</definedName>
    <definedName name="recursos_eqq4">[2]Recursos!$AA$1</definedName>
    <definedName name="recursos_eqq5">[2]Recursos!$AB$1</definedName>
    <definedName name="recursos_eqq6">[2]Recursos!$AC$1</definedName>
    <definedName name="recursos_eqq7">[2]Recursos!$AD$1</definedName>
    <definedName name="recursos_eqq8">[2]Recursos!$AE$1</definedName>
    <definedName name="recursos_eqq9">[2]Recursos!$AF$1</definedName>
    <definedName name="recursos_equ1">[2]Recursos!$AG$1</definedName>
    <definedName name="recursos_equ2">[2]Recursos!$AH$1</definedName>
    <definedName name="recursos_equ3">[2]Recursos!$AI$1</definedName>
    <definedName name="recursos_equ4">[2]Recursos!$AJ$1</definedName>
    <definedName name="recursos_equ5">[2]Recursos!$AK$1</definedName>
    <definedName name="recursos_equ6">[2]Recursos!$AL$1</definedName>
    <definedName name="recursos_equ7">[2]Recursos!$AM$1</definedName>
    <definedName name="recursos_equ8">[2]Recursos!$AN$1</definedName>
    <definedName name="recursos_equ9">[2]Recursos!$AO$1</definedName>
    <definedName name="recursos_ferra">[2]Recursos!$L$1</definedName>
    <definedName name="recursos_mat_tr" comment="matriz - material e linha">[2]Recursos!$B$6:$DH$19</definedName>
    <definedName name="recursos_material" comment="matirz">[2]Recursos!$B$6:$DH$423</definedName>
    <definedName name="recursos_material_lista" comment="Matriz linha - materiais usados no calculo do transporte">[2]Recursos!$CH$6:$DE$6</definedName>
    <definedName name="recursos_mo1">[2]Recursos!$AP$1</definedName>
    <definedName name="recursos_mo2">[2]Recursos!$AQ$1</definedName>
    <definedName name="recursos_mo3">[2]Recursos!$AR$1</definedName>
    <definedName name="recursos_mo4">[2]Recursos!$AS$1</definedName>
    <definedName name="recursos_mo5">[2]Recursos!$AT$1</definedName>
    <definedName name="recursos_moq1">[2]Recursos!$AU$1</definedName>
    <definedName name="recursos_moq2">[2]Recursos!$AV$1</definedName>
    <definedName name="recursos_moq3">[2]Recursos!$AW$1</definedName>
    <definedName name="recursos_moq4">[2]Recursos!$AX$1</definedName>
    <definedName name="recursos_moq5">[2]Recursos!$AY$1</definedName>
    <definedName name="recursos_mt1">[2]Recursos!$AZ$1</definedName>
    <definedName name="recursos_mt10">[2]Recursos!$BI$1</definedName>
    <definedName name="recursos_mt2">[2]Recursos!$BA$1</definedName>
    <definedName name="recursos_mt3">[2]Recursos!$BB$1</definedName>
    <definedName name="recursos_mt4">[2]Recursos!$BC$1</definedName>
    <definedName name="recursos_mt5">[2]Recursos!$BD$1</definedName>
    <definedName name="recursos_mt6">[2]Recursos!$BE$1</definedName>
    <definedName name="recursos_mt7">[2]Recursos!$BF$1</definedName>
    <definedName name="recursos_mt8">[2]Recursos!$BG$1</definedName>
    <definedName name="recursos_mt9">[2]Recursos!$BH$1</definedName>
    <definedName name="recursos_mtq1">[2]Recursos!$BJ$1</definedName>
    <definedName name="recursos_mtq10">[2]Recursos!$BS$1</definedName>
    <definedName name="recursos_mtq2">[2]Recursos!$BK$1</definedName>
    <definedName name="recursos_mtq3">[2]Recursos!$BL$1</definedName>
    <definedName name="recursos_mtq4">[2]Recursos!$BM$1</definedName>
    <definedName name="recursos_mtq5">[2]Recursos!$BN$1</definedName>
    <definedName name="recursos_mtq6">[2]Recursos!$BO$1</definedName>
    <definedName name="recursos_mtq7">[2]Recursos!$BP$1</definedName>
    <definedName name="recursos_mtq8">[2]Recursos!$BQ$1</definedName>
    <definedName name="recursos_mtq9">[2]Recursos!$BR$1</definedName>
    <definedName name="recursos_obs">[2]Recursos!$CE$1</definedName>
    <definedName name="recursos_ph">[2]Recursos!$J$1</definedName>
    <definedName name="recursos_preco">[2]Recursos!$H$1</definedName>
    <definedName name="recursos_serv">[2]Recursos!$C$1</definedName>
    <definedName name="recursos_TipoConst">[2]Recursos!$CD$1</definedName>
    <definedName name="recursos_tr_com_npav">[2]Recursos!$A$14</definedName>
    <definedName name="recursos_tr_com_pav">[2]Recursos!$A$13</definedName>
    <definedName name="recursos_tr_com_Pavnpav">[2]Recursos!$A$15</definedName>
    <definedName name="recursos_tr_loc_npav">[2]Recursos!$A$17</definedName>
    <definedName name="recursos_tr_loc_pav">[2]Recursos!$A$16</definedName>
    <definedName name="recursos_tr_loc_Pavnpav">[2]Recursos!$A$18</definedName>
    <definedName name="recursos_und">[2]Recursos!$D$1</definedName>
    <definedName name="ree7x20">#REF!</definedName>
    <definedName name="ree7x30">#REF!</definedName>
    <definedName name="reg">#REF!</definedName>
    <definedName name="regn">#REF!</definedName>
    <definedName name="repg">#REF!</definedName>
    <definedName name="repp">#REF!</definedName>
    <definedName name="ret">#REF!</definedName>
    <definedName name="Revisao">#REF!</definedName>
    <definedName name="Revisao_dif">#REF!</definedName>
    <definedName name="Revisao_diffin">#REF!</definedName>
    <definedName name="Revisao_finan_prev">#REF!</definedName>
    <definedName name="revisao_memoria">'[1]Revisao Memoria'!$B$1:$M$989</definedName>
    <definedName name="revisao_memoria_quant">'[1]Revisao Memoria'!$M$1</definedName>
    <definedName name="Revisao_prev">#REF!</definedName>
    <definedName name="Revisao_rev">#REF!</definedName>
    <definedName name="Revisao_serv">#REF!</definedName>
    <definedName name="revisao_terra">#REF!</definedName>
    <definedName name="Revisao_und">#REF!</definedName>
    <definedName name="Revisao_unit">#REF!</definedName>
    <definedName name="rfa">#REF!</definedName>
    <definedName name="rgc1\2">#REF!</definedName>
    <definedName name="rgc11\2">#REF!</definedName>
    <definedName name="rgcr1">#REF!</definedName>
    <definedName name="rgcr1\2">#REF!</definedName>
    <definedName name="rgcr11\2">#REF!</definedName>
    <definedName name="rgcr2">#REF!</definedName>
    <definedName name="rgg1\2">#REF!</definedName>
    <definedName name="rgg3\4">#REF!</definedName>
    <definedName name="rgp1\2">#REF!</definedName>
    <definedName name="rip">#REF!</definedName>
    <definedName name="rip2.5">#REF!</definedName>
    <definedName name="rlm">#REF!</definedName>
    <definedName name="rnt">#REF!</definedName>
    <definedName name="rod">#REF!</definedName>
    <definedName name="rolo">#REF!</definedName>
    <definedName name="rop">#REF!</definedName>
    <definedName name="rpc1\2">#REF!</definedName>
    <definedName name="rpc7x30">#REF!</definedName>
    <definedName name="rpcr1\2">#REF!</definedName>
    <definedName name="rpcr3\4">#REF!</definedName>
    <definedName name="rpp1\2">#REF!</definedName>
    <definedName name="rql">#REF!</definedName>
    <definedName name="rtb">#REF!</definedName>
    <definedName name="sac">#REF!</definedName>
    <definedName name="SAL">#REF!</definedName>
    <definedName name="sar">#REF!</definedName>
    <definedName name="sbp">#REF!</definedName>
    <definedName name="secao_base_larg_media">[2]secao!$N$8</definedName>
    <definedName name="secao_regula_larg_acabada">[2]secao!$E$13</definedName>
    <definedName name="secao_regula_larg_media">[2]secao!$P$14</definedName>
    <definedName name="secao_subbase_larg_media">[2]secao!$O$11</definedName>
    <definedName name="sel150x100">#REF!</definedName>
    <definedName name="sel200x100">#REF!</definedName>
    <definedName name="sel250x100">#REF!</definedName>
    <definedName name="sel300x100">#REF!</definedName>
    <definedName name="ser">#REF!</definedName>
    <definedName name="serra">#REF!</definedName>
    <definedName name="sext1">#REF!</definedName>
    <definedName name="sin">#REF!</definedName>
    <definedName name="slb">#REF!</definedName>
    <definedName name="soe">#REF!</definedName>
    <definedName name="sol1.5">#REF!</definedName>
    <definedName name="sol1.5x15">#REF!</definedName>
    <definedName name="sol1.5x17">#REF!</definedName>
    <definedName name="sol2.5">#REF!</definedName>
    <definedName name="sol2.5x15">#REF!</definedName>
    <definedName name="sol2.5x17">#REF!</definedName>
    <definedName name="sol2x15">#REF!</definedName>
    <definedName name="sol2x17">#REF!</definedName>
    <definedName name="sond">#REF!</definedName>
    <definedName name="spl">#REF!</definedName>
    <definedName name="srs">#REF!</definedName>
    <definedName name="srv">#REF!</definedName>
    <definedName name="ss">#REF!</definedName>
    <definedName name="stm">#REF!</definedName>
    <definedName name="sup">#REF!</definedName>
    <definedName name="svt">#REF!</definedName>
    <definedName name="sxo">#REF!</definedName>
    <definedName name="tab">#REF!</definedName>
    <definedName name="tabb">#REF!</definedName>
    <definedName name="tac">#REF!</definedName>
    <definedName name="tal">#REF!</definedName>
    <definedName name="tan">#REF!</definedName>
    <definedName name="tanp">#REF!</definedName>
    <definedName name="tar">#REF!</definedName>
    <definedName name="tarp">#REF!</definedName>
    <definedName name="taz">#REF!</definedName>
    <definedName name="tbcg15">#REF!</definedName>
    <definedName name="tbcg22">#REF!</definedName>
    <definedName name="tbet">#REF!</definedName>
    <definedName name="tbm">#REF!</definedName>
    <definedName name="tbv">#REF!</definedName>
    <definedName name="tcef">#REF!</definedName>
    <definedName name="tcg1\2">#REF!</definedName>
    <definedName name="tcl1\2">#REF!</definedName>
    <definedName name="tco">#REF!</definedName>
    <definedName name="tcop">#REF!</definedName>
    <definedName name="tcpp">#REF!</definedName>
    <definedName name="tde">#REF!</definedName>
    <definedName name="tea1\220">#REF!</definedName>
    <definedName name="tebg1\2.15">#REF!</definedName>
    <definedName name="tebg3\4.22">#REF!</definedName>
    <definedName name="tecg15">#REF!</definedName>
    <definedName name="tecg22">#REF!</definedName>
    <definedName name="tefg40">#REF!</definedName>
    <definedName name="tefg50">#REF!</definedName>
    <definedName name="tefg65">#REF!</definedName>
    <definedName name="teod">#REF!</definedName>
    <definedName name="TEST">#REF!</definedName>
    <definedName name="TESTE">#REF!</definedName>
    <definedName name="tev">#REF!</definedName>
    <definedName name="tfs">#REF!</definedName>
    <definedName name="thi">#REF!</definedName>
    <definedName name="til100x100">#REF!</definedName>
    <definedName name="tim">#REF!</definedName>
    <definedName name="tinbe">#REF!</definedName>
    <definedName name="tis">#REF!</definedName>
    <definedName name="_xlnm.Print_Titles" localSheetId="4">MOB_DESMOB!$8:$10</definedName>
    <definedName name="tjf">#REF!</definedName>
    <definedName name="tjt">#REF!</definedName>
    <definedName name="tjv">#REF!</definedName>
    <definedName name="tla14x2">#REF!</definedName>
    <definedName name="tle">#REF!</definedName>
    <definedName name="tll">#REF!</definedName>
    <definedName name="tllp">#REF!</definedName>
    <definedName name="tlm1\2">#REF!</definedName>
    <definedName name="tmb" comment="Matriz - Transp de Material Betuminso - Comercial e local - Quente e Frio">[2]TMB!$K$11:$S$27</definedName>
    <definedName name="tmb_item">[2]TMB!$K$1</definedName>
    <definedName name="tmf">#REF!</definedName>
    <definedName name="tmi">#REF!</definedName>
    <definedName name="tmip">#REF!</definedName>
    <definedName name="tmk">#REF!</definedName>
    <definedName name="tmt">#REF!</definedName>
    <definedName name="tna">#REF!</definedName>
    <definedName name="tnc1\2">#REF!</definedName>
    <definedName name="tnc3\4">#REF!</definedName>
    <definedName name="tncb1\2">#REF!</definedName>
    <definedName name="tni1\2">#REF!</definedName>
    <definedName name="tnp1\2">#REF!</definedName>
    <definedName name="top">#REF!</definedName>
    <definedName name="TOTAL">#REF!</definedName>
    <definedName name="tpb">#REF!</definedName>
    <definedName name="tpl1\2">#REF!</definedName>
    <definedName name="tpr">#REF!</definedName>
    <definedName name="tps1\2">#REF!</definedName>
    <definedName name="tps11\2">#REF!</definedName>
    <definedName name="tr_com_betume_fc">'[2]Tranp Betume'!$G$11</definedName>
    <definedName name="tra">#REF!</definedName>
    <definedName name="tram20">#REF!</definedName>
    <definedName name="tram25">#REF!</definedName>
    <definedName name="tranqueira">#REF!</definedName>
    <definedName name="Transp_betume_Afrio">'[2]Tranp Betume'!$D$45</definedName>
    <definedName name="Transp_betume_Aquente">'[2]Tranp Betume'!$D$31</definedName>
    <definedName name="trc">#REF!</definedName>
    <definedName name="trf112.5">#REF!</definedName>
    <definedName name="trpc">#REF!</definedName>
    <definedName name="tspp">#REF!</definedName>
    <definedName name="tta">#REF!</definedName>
    <definedName name="ttc">#REF!</definedName>
    <definedName name="tte">#REF!</definedName>
    <definedName name="ttel">#REF!</definedName>
    <definedName name="ttl">#REF!</definedName>
    <definedName name="tto">#REF!</definedName>
    <definedName name="ttt">#REF!</definedName>
    <definedName name="tttp">#REF!</definedName>
    <definedName name="ttv">#REF!</definedName>
    <definedName name="ttva">#REF!</definedName>
    <definedName name="tub100ca1">#REF!</definedName>
    <definedName name="tub100ca2">#REF!</definedName>
    <definedName name="tub40ca1">#REF!</definedName>
    <definedName name="tub60ca2">#REF!</definedName>
    <definedName name="tub80ca2">#REF!</definedName>
    <definedName name="tup">#REF!</definedName>
    <definedName name="tus">#REF!</definedName>
    <definedName name="txa">#REF!</definedName>
    <definedName name="un">#REF!</definedName>
    <definedName name="uni11\2">#REF!</definedName>
    <definedName name="vaf">#REF!</definedName>
    <definedName name="val11\2">#REF!</definedName>
    <definedName name="Valor_revisto">#REF!</definedName>
    <definedName name="VALORT">#REF!</definedName>
    <definedName name="VALORTOTAL">#REF!</definedName>
    <definedName name="vemAZ25">#REF!</definedName>
    <definedName name="vep">#REF!</definedName>
    <definedName name="vfi3.5">#REF!</definedName>
    <definedName name="vibrad">#REF!</definedName>
    <definedName name="vli">#REF!</definedName>
    <definedName name="vlp">#REF!</definedName>
    <definedName name="vpe">#REF!</definedName>
    <definedName name="vpi">#REF!</definedName>
    <definedName name="vsb">#REF!</definedName>
    <definedName name="vsbc">#REF!</definedName>
    <definedName name="vsbpc">#REF!</definedName>
    <definedName name="VT">#REF!</definedName>
    <definedName name="VTOTAL">#REF!</definedName>
    <definedName name="VTT">[4]GERAL!$F$55</definedName>
    <definedName name="wrn.Orçamento." localSheetId="3" hidden="1">{#N/A,#N/A,FALSE,"Planilha";#N/A,#N/A,FALSE,"Resumo";#N/A,#N/A,FALSE,"Fisico";#N/A,#N/A,FALSE,"Financeiro";#N/A,#N/A,FALSE,"Financeiro"}</definedName>
    <definedName name="wrn.Orçamento." localSheetId="5" hidden="1">{#N/A,#N/A,FALSE,"Planilha";#N/A,#N/A,FALSE,"Resumo";#N/A,#N/A,FALSE,"Fisico";#N/A,#N/A,FALSE,"Financeiro";#N/A,#N/A,FALSE,"Financeiro"}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ba">#REF!</definedName>
  </definedNames>
  <calcPr calcId="144525"/>
</workbook>
</file>

<file path=xl/calcChain.xml><?xml version="1.0" encoding="utf-8"?>
<calcChain xmlns="http://schemas.openxmlformats.org/spreadsheetml/2006/main">
  <c r="H11" i="8" l="1"/>
  <c r="A8" i="8"/>
  <c r="J47" i="8"/>
  <c r="I47" i="8"/>
  <c r="H47" i="8"/>
  <c r="G47" i="8"/>
  <c r="J43" i="8"/>
  <c r="I43" i="8"/>
  <c r="H43" i="8"/>
  <c r="G43" i="8"/>
  <c r="J36" i="8"/>
  <c r="I36" i="8"/>
  <c r="H36" i="8"/>
  <c r="G36" i="8"/>
  <c r="J24" i="8"/>
  <c r="J49" i="8" s="1"/>
  <c r="I24" i="8"/>
  <c r="H24" i="8"/>
  <c r="H49" i="8" s="1"/>
  <c r="G24" i="8"/>
  <c r="G49" i="8" s="1"/>
  <c r="B11" i="8"/>
  <c r="I49" i="8" l="1"/>
  <c r="C19" i="7" l="1"/>
  <c r="E19" i="7" s="1"/>
  <c r="C17" i="7"/>
  <c r="E17" i="7" s="1"/>
  <c r="F18" i="7"/>
  <c r="E18" i="7"/>
  <c r="D18" i="7"/>
  <c r="B18" i="7"/>
  <c r="F16" i="7"/>
  <c r="E16" i="7"/>
  <c r="D16" i="7"/>
  <c r="B16" i="7"/>
  <c r="B14" i="7"/>
  <c r="A11" i="7"/>
  <c r="A10" i="7"/>
  <c r="A9" i="7"/>
  <c r="A8" i="7"/>
  <c r="D19" i="7" l="1"/>
  <c r="D17" i="7"/>
  <c r="F17" i="7"/>
  <c r="F19" i="7"/>
  <c r="M14" i="2" l="1"/>
  <c r="M15" i="2"/>
  <c r="M16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13" i="2"/>
  <c r="L14" i="2"/>
  <c r="L15" i="2"/>
  <c r="L16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13" i="2"/>
  <c r="I30" i="2"/>
  <c r="I19" i="2"/>
  <c r="H17" i="2"/>
  <c r="M17" i="2" s="1"/>
  <c r="L35" i="2" s="1"/>
  <c r="G17" i="2"/>
  <c r="L17" i="2" s="1"/>
  <c r="H33" i="2" s="1"/>
  <c r="H357" i="3" s="1"/>
  <c r="N30" i="6"/>
  <c r="N29" i="6"/>
  <c r="N28" i="6"/>
  <c r="N27" i="6"/>
  <c r="N31" i="6" s="1"/>
  <c r="L26" i="6"/>
  <c r="F26" i="6"/>
  <c r="F25" i="6"/>
  <c r="N23" i="6"/>
  <c r="N22" i="6"/>
  <c r="N24" i="6" s="1"/>
  <c r="N18" i="6"/>
  <c r="N17" i="6"/>
  <c r="N16" i="6"/>
  <c r="N15" i="6"/>
  <c r="N19" i="6" s="1"/>
  <c r="N33" i="6" s="1"/>
  <c r="E13" i="6"/>
  <c r="A361" i="3"/>
  <c r="C9" i="3"/>
  <c r="I72" i="5"/>
  <c r="H72" i="5"/>
  <c r="I68" i="5"/>
  <c r="I67" i="5"/>
  <c r="I66" i="5"/>
  <c r="K54" i="5"/>
  <c r="G46" i="5"/>
  <c r="D46" i="5" s="1"/>
  <c r="G45" i="5"/>
  <c r="D45" i="5"/>
  <c r="H27" i="5"/>
  <c r="B27" i="5"/>
  <c r="H26" i="5"/>
  <c r="H25" i="5"/>
  <c r="H24" i="5"/>
  <c r="H23" i="5"/>
  <c r="H22" i="5"/>
  <c r="H17" i="5"/>
  <c r="D17" i="5"/>
  <c r="H16" i="5"/>
  <c r="H18" i="5" s="1"/>
  <c r="D16" i="5"/>
  <c r="D18" i="5" s="1"/>
  <c r="B18" i="5" s="1"/>
  <c r="K51" i="5" s="1"/>
  <c r="A37" i="2"/>
  <c r="D9" i="2"/>
  <c r="H28" i="5" l="1"/>
  <c r="B28" i="5" s="1"/>
  <c r="J23" i="2"/>
  <c r="J18" i="2"/>
  <c r="J31" i="2"/>
  <c r="J30" i="2" s="1"/>
  <c r="J21" i="2"/>
  <c r="J24" i="2"/>
  <c r="J14" i="2"/>
  <c r="J28" i="2"/>
  <c r="J25" i="2"/>
  <c r="J15" i="2"/>
  <c r="J26" i="2"/>
  <c r="J16" i="2"/>
  <c r="J27" i="2"/>
  <c r="J13" i="2"/>
  <c r="J29" i="2"/>
  <c r="J22" i="2"/>
  <c r="J20" i="2"/>
  <c r="I17" i="2"/>
  <c r="L33" i="2"/>
  <c r="L34" i="2" s="1"/>
  <c r="N34" i="6"/>
  <c r="N35" i="6" s="1"/>
  <c r="I20" i="5" l="1"/>
  <c r="K38" i="5" s="1"/>
  <c r="J19" i="2"/>
  <c r="I12" i="2"/>
  <c r="J17" i="2"/>
  <c r="J12" i="2" s="1"/>
  <c r="B44" i="5"/>
  <c r="D44" i="5" s="1"/>
  <c r="K37" i="5"/>
  <c r="F43" i="5"/>
  <c r="K34" i="5"/>
  <c r="F69" i="5"/>
  <c r="K53" i="5"/>
  <c r="K52" i="5"/>
  <c r="J38" i="5" l="1"/>
  <c r="J32" i="5"/>
  <c r="D32" i="5" s="1"/>
  <c r="J34" i="5"/>
  <c r="D34" i="5" s="1"/>
  <c r="K32" i="5"/>
  <c r="F68" i="5"/>
  <c r="C68" i="5"/>
  <c r="J37" i="5"/>
  <c r="G43" i="5"/>
  <c r="G47" i="5" s="1"/>
  <c r="K40" i="5"/>
  <c r="D40" i="5" s="1"/>
  <c r="F44" i="5"/>
  <c r="C69" i="5"/>
  <c r="J40" i="5"/>
  <c r="K31" i="2"/>
  <c r="C15" i="7"/>
  <c r="J12" i="1"/>
  <c r="H35" i="2"/>
  <c r="G72" i="5"/>
  <c r="I69" i="5"/>
  <c r="I70" i="5" s="1"/>
  <c r="I71" i="5" s="1"/>
  <c r="D68" i="5" s="1"/>
  <c r="F9" i="1" l="1"/>
  <c r="G9" i="2"/>
  <c r="I18" i="1"/>
  <c r="K12" i="1" s="1"/>
  <c r="D15" i="7"/>
  <c r="E15" i="7"/>
  <c r="E21" i="7" s="1"/>
  <c r="E20" i="7" s="1"/>
  <c r="F15" i="7"/>
  <c r="H359" i="3"/>
  <c r="H34" i="2"/>
  <c r="H358" i="3" s="1"/>
  <c r="G68" i="5"/>
  <c r="G69" i="5"/>
  <c r="K14" i="1" l="1"/>
  <c r="K13" i="1"/>
  <c r="I16" i="1"/>
  <c r="D21" i="7" l="1"/>
  <c r="D20" i="7" s="1"/>
  <c r="D23" i="7" l="1"/>
  <c r="E23" i="7" s="1"/>
  <c r="D22" i="7"/>
  <c r="E22" i="7" s="1"/>
  <c r="F21" i="7"/>
  <c r="F20" i="7" s="1"/>
  <c r="F22" i="7" l="1"/>
  <c r="F23" i="7"/>
</calcChain>
</file>

<file path=xl/sharedStrings.xml><?xml version="1.0" encoding="utf-8"?>
<sst xmlns="http://schemas.openxmlformats.org/spreadsheetml/2006/main" count="1713" uniqueCount="485">
  <si>
    <t>Obra</t>
  </si>
  <si>
    <t>Bancos</t>
  </si>
  <si>
    <t>B.D.I.</t>
  </si>
  <si>
    <t>Encargos Sociais</t>
  </si>
  <si>
    <t xml:space="preserve">SINAPI - 11/2023 - Piauí
SICRO3 - 07/2023 - Piauí
ORSE - 10/2023 - Sergipe
SEINFRA - 028 - Ceará
</t>
  </si>
  <si>
    <t>21,99%</t>
  </si>
  <si>
    <t>Não Desonerado: 0,00%</t>
  </si>
  <si>
    <t>Planilha Orçamentária Resumida</t>
  </si>
  <si>
    <t>Item</t>
  </si>
  <si>
    <t>Descrição</t>
  </si>
  <si>
    <t>Total</t>
  </si>
  <si>
    <t>Peso (%)</t>
  </si>
  <si>
    <t xml:space="preserve"> 1 </t>
  </si>
  <si>
    <t>SERVIÇOS PRELIMINARES</t>
  </si>
  <si>
    <t xml:space="preserve"> 2 </t>
  </si>
  <si>
    <t>INFRAESTRUTURA</t>
  </si>
  <si>
    <t xml:space="preserve"> 3 </t>
  </si>
  <si>
    <t>LIMPEZA FINAL</t>
  </si>
  <si>
    <t>Total sem BDI</t>
  </si>
  <si>
    <t>Total do BDI</t>
  </si>
  <si>
    <t>Total Geral</t>
  </si>
  <si>
    <t>EXECUÇÃO DE PASSAGEM MOLHADA - POVOADO  VARJOTA - ZONA RURAL 	DE BOQUEIRÃO DO PIAUÍ</t>
  </si>
  <si>
    <t>_______________________________________________________________
JOAQUIM HENRIQUE GAMA NETO
ENGENHEIRO CIVIL - CREA 1919366911
SADA-PI/DIR/COENGE</t>
  </si>
  <si>
    <t>Orçamento Sintético</t>
  </si>
  <si>
    <t>Código</t>
  </si>
  <si>
    <t>Banco</t>
  </si>
  <si>
    <t>Und</t>
  </si>
  <si>
    <t>Quant.</t>
  </si>
  <si>
    <t>Valor Unit</t>
  </si>
  <si>
    <t>Valor Unit com BDI</t>
  </si>
  <si>
    <t xml:space="preserve"> 1.1 </t>
  </si>
  <si>
    <t xml:space="preserve"> CUP1 </t>
  </si>
  <si>
    <t>Próprio</t>
  </si>
  <si>
    <t>Administração local da obra</t>
  </si>
  <si>
    <t>MÊS</t>
  </si>
  <si>
    <t xml:space="preserve"> 1.2 </t>
  </si>
  <si>
    <t xml:space="preserve"> CUP2 </t>
  </si>
  <si>
    <t>ALUGUEL DE CASA</t>
  </si>
  <si>
    <t xml:space="preserve"> 1.3 </t>
  </si>
  <si>
    <t xml:space="preserve"> PVP SINAPI ADAPTADA 74209/001 </t>
  </si>
  <si>
    <t>Placa de Obra</t>
  </si>
  <si>
    <t>m²</t>
  </si>
  <si>
    <t xml:space="preserve"> 1.4 </t>
  </si>
  <si>
    <t xml:space="preserve"> 4654 </t>
  </si>
  <si>
    <t>ORSE</t>
  </si>
  <si>
    <t>Locação de container - Almoxarifado sem banheiro - 6,00 x 2,40m - Rev 02_02/2022</t>
  </si>
  <si>
    <t>mês</t>
  </si>
  <si>
    <t xml:space="preserve"> 1.6 </t>
  </si>
  <si>
    <t xml:space="preserve"> CUP7 </t>
  </si>
  <si>
    <t>Locação da obra - Execução de gabarito (REFERÊNCIA SEINFRA C1630)</t>
  </si>
  <si>
    <t>M²</t>
  </si>
  <si>
    <t xml:space="preserve"> 2.1 </t>
  </si>
  <si>
    <t xml:space="preserve"> 4805750 </t>
  </si>
  <si>
    <t>SICRO3</t>
  </si>
  <si>
    <t>Escavação manual em material de 1ª categoria na profundidade de até 1 m</t>
  </si>
  <si>
    <t>m³</t>
  </si>
  <si>
    <t xml:space="preserve"> 2.2 </t>
  </si>
  <si>
    <t xml:space="preserve"> 4413984 </t>
  </si>
  <si>
    <t>Regularização de bota-fora com espalhamento e compactação</t>
  </si>
  <si>
    <t xml:space="preserve"> 2.3 </t>
  </si>
  <si>
    <t xml:space="preserve"> 1106165 </t>
  </si>
  <si>
    <t>Concreto ciclópico fck = 20 MPa - confecção em betoneira e lançamento manual - areia, brita e pedra de mão comerciais</t>
  </si>
  <si>
    <t xml:space="preserve"> 2.4 </t>
  </si>
  <si>
    <t xml:space="preserve"> 1506055 </t>
  </si>
  <si>
    <t>Pedra argamassada com cimento e areia 1:3 - areia e pedra de mão comercial - fornecimento e assentamento</t>
  </si>
  <si>
    <t xml:space="preserve"> 2.5 </t>
  </si>
  <si>
    <t xml:space="preserve"> SICRO 3103302 SDR </t>
  </si>
  <si>
    <t>Fôrmas de tábuas de pinho para dispositivos de drenagem - utilização de 3 vezes - confecção, instalação e retirada</t>
  </si>
  <si>
    <t xml:space="preserve"> 2.6 </t>
  </si>
  <si>
    <t xml:space="preserve"> 0804020 </t>
  </si>
  <si>
    <t>Corpo de BSTC D = 0,60 m PA1 - areia extraída e brita e pedra de mão produzidas</t>
  </si>
  <si>
    <t>m</t>
  </si>
  <si>
    <t xml:space="preserve"> 2.7 </t>
  </si>
  <si>
    <t xml:space="preserve"> 1107892 </t>
  </si>
  <si>
    <t>Concreto fck = 20 MPa - confecção em betoneira e lançamento manual - areia e brita comerciais</t>
  </si>
  <si>
    <t xml:space="preserve"> 2.8 </t>
  </si>
  <si>
    <t xml:space="preserve"> 3807865 </t>
  </si>
  <si>
    <t>Chumbador de expansão controlada por torque para concreto D = 20 mm - fornecimento e instalação</t>
  </si>
  <si>
    <t>un</t>
  </si>
  <si>
    <t xml:space="preserve"> 2.9 </t>
  </si>
  <si>
    <t xml:space="preserve"> 0408067 </t>
  </si>
  <si>
    <t>Tela de aço eletrossoldada - fornecimento, preparo e colocação</t>
  </si>
  <si>
    <t>kg</t>
  </si>
  <si>
    <t xml:space="preserve"> 2.10 </t>
  </si>
  <si>
    <t xml:space="preserve"> 5213368 </t>
  </si>
  <si>
    <t>Balizador de concreto - areia e brita comerciais - fornecimento e implantação</t>
  </si>
  <si>
    <t xml:space="preserve"> 3.1 </t>
  </si>
  <si>
    <t xml:space="preserve"> CUP4 </t>
  </si>
  <si>
    <t>Limpeza geral da obra</t>
  </si>
  <si>
    <t>Planilha Orçamentária Analítica</t>
  </si>
  <si>
    <t>Tipo</t>
  </si>
  <si>
    <t>Composição</t>
  </si>
  <si>
    <t>SERT - SERVIÇOS TÉCNICOS</t>
  </si>
  <si>
    <t>Insumo</t>
  </si>
  <si>
    <t xml:space="preserve"> P9812 </t>
  </si>
  <si>
    <t>Engenheiro</t>
  </si>
  <si>
    <t>Mão de Obra</t>
  </si>
  <si>
    <t xml:space="preserve"> P9840 </t>
  </si>
  <si>
    <t>Encarregado geral</t>
  </si>
  <si>
    <t xml:space="preserve"> P9803 </t>
  </si>
  <si>
    <t>Almoxarife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</si>
  <si>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</si>
  <si>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</si>
  <si>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</si>
  <si>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</si>
  <si>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</si>
  <si>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</si>
  <si>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</si>
  <si>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SEDI - SERVIÇOS DIVERSOS</t>
  </si>
  <si>
    <t xml:space="preserve"> Cotação - SADA </t>
  </si>
  <si>
    <t xml:space="preserve">Aluguel de Casa </t>
  </si>
  <si>
    <t>Aluguel</t>
  </si>
  <si>
    <t>Composição Auxiliar</t>
  </si>
  <si>
    <t xml:space="preserve"> 88262 </t>
  </si>
  <si>
    <t>SINAPI</t>
  </si>
  <si>
    <t>CARPINTEIRO DE FORMAS COM ENCARGOS COMPLEMENTARES</t>
  </si>
  <si>
    <t>H</t>
  </si>
  <si>
    <t xml:space="preserve"> 88316 </t>
  </si>
  <si>
    <t>SERVENTE COM ENCARGOS COMPLEMENTARES</t>
  </si>
  <si>
    <t xml:space="preserve"> 94962 </t>
  </si>
  <si>
    <t>CONCRETO MAGRO PARA LASTRO, TRAÇO 1:4,5:4,5 (EM MASSA SECA DE CIMENTO/ AREIA MÉDIA/ BRITA 1) - PREPARO MECÂNICO COM BETONEIRA 400 L. AF_05/2021</t>
  </si>
  <si>
    <t>FUES - FUNDAÇÕES E ESTRUTURAS</t>
  </si>
  <si>
    <t xml:space="preserve"> 00004417 </t>
  </si>
  <si>
    <t>SARRAFO NAO APARELHADO *2,5 X 7* CM, EM MACARANDUBA/MASSARANDUBA, ANGELIM, PEROBA-ROSA OU EQUIVALENTE DA REGIAO - BRUTA</t>
  </si>
  <si>
    <t>Material</t>
  </si>
  <si>
    <t>M</t>
  </si>
  <si>
    <t xml:space="preserve"> 00004491 </t>
  </si>
  <si>
    <t>PONTALETE *7,5 X 7,5* CM EM PINUS, MISTA OU EQUIVALENTE DA REGIAO - BRUTA</t>
  </si>
  <si>
    <t xml:space="preserve"> 00004813 </t>
  </si>
  <si>
    <t>PLACA DE OBRA (PARA CONSTRUCAO CIVIL) EM CHAPA GALVANIZADA *N. 22*, ADESIVADA, DE *2,4 X 1,2* M (SEM POSTES PARA FIXACAO)</t>
  </si>
  <si>
    <t xml:space="preserve"> 00005075 </t>
  </si>
  <si>
    <t>PREGO DE ACO POLIDO COM CABECA 18 X 30 (2 3/4 X 10)</t>
  </si>
  <si>
    <t>KG</t>
  </si>
  <si>
    <t>Mobilização / Instalações Provisórias / Desmobilização</t>
  </si>
  <si>
    <t xml:space="preserve"> 4299 </t>
  </si>
  <si>
    <t>Aluguel de container - Almoxarifado sem banheiro - 6,00 x 2,40m</t>
  </si>
  <si>
    <t>Serviços</t>
  </si>
  <si>
    <t>SERP - SERVIÇOS PRELIMINARES</t>
  </si>
  <si>
    <t xml:space="preserve"> P9808 </t>
  </si>
  <si>
    <t>Carpinteiro</t>
  </si>
  <si>
    <t>h</t>
  </si>
  <si>
    <t xml:space="preserve"> P9824 </t>
  </si>
  <si>
    <t>Servente</t>
  </si>
  <si>
    <t xml:space="preserve"> 00000345 </t>
  </si>
  <si>
    <t>ARAME GALVANIZADO 18 BWG, D = 1,24MM (0,009 KG/M)</t>
  </si>
  <si>
    <t xml:space="preserve"> 00005068 </t>
  </si>
  <si>
    <t>PREGO DE ACO POLIDO COM CABECA 17 X 21 (2 X 11)</t>
  </si>
  <si>
    <t xml:space="preserve"> 00006212 </t>
  </si>
  <si>
    <t>TABUA *2,5 X 30 CM EM PINUS, MISTA OU EQUIVALENTE DA REGIAO - BRUTA</t>
  </si>
  <si>
    <t/>
  </si>
  <si>
    <t>B</t>
  </si>
  <si>
    <t>Quantidade</t>
  </si>
  <si>
    <t>Salário Hora</t>
  </si>
  <si>
    <t>Custo Horário</t>
  </si>
  <si>
    <t>P9824</t>
  </si>
  <si>
    <t>Custo Horário da Mão de Obra =&gt;</t>
  </si>
  <si>
    <t>Adc.M.O. - Ferramentas (0,0%) =&gt;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</si>
  <si>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</si>
  <si>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</si>
  <si>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</si>
  <si>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</si>
  <si>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</si>
  <si>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>A</t>
  </si>
  <si>
    <t>Equipamentos</t>
  </si>
  <si>
    <t>Utilização</t>
  </si>
  <si>
    <t>Custo Operacional</t>
  </si>
  <si>
    <t>Operativa</t>
  </si>
  <si>
    <t>Improdutiva</t>
  </si>
  <si>
    <t>E9571</t>
  </si>
  <si>
    <t>Caminhão tanque com capacidade de 10.000 l - 188 kW</t>
  </si>
  <si>
    <t>E9518</t>
  </si>
  <si>
    <t>Grade de 24 discos rebocável de D = 60 cm (24")</t>
  </si>
  <si>
    <t>E9524</t>
  </si>
  <si>
    <t>Motoniveladora - 93 kW</t>
  </si>
  <si>
    <t>E9685</t>
  </si>
  <si>
    <t>Rolo compactador pé de carneiro vibratório autopropelido por pneus de 11,6 t - 82 kW</t>
  </si>
  <si>
    <t>E9577</t>
  </si>
  <si>
    <t>Trator agrícola sobre pneus - 77 kW</t>
  </si>
  <si>
    <t>Custo Horário de Equipamentos =&gt;</t>
  </si>
  <si>
    <t>C</t>
  </si>
  <si>
    <t>Unidade</t>
  </si>
  <si>
    <t>Preço Unitário</t>
  </si>
  <si>
    <t>M1097</t>
  </si>
  <si>
    <t>Pedra de mão ou rachão</t>
  </si>
  <si>
    <t>Custo Total do Material =&gt;</t>
  </si>
  <si>
    <t>D</t>
  </si>
  <si>
    <t>Atividades Auxiliares</t>
  </si>
  <si>
    <t>Atividade Auxiliar</t>
  </si>
  <si>
    <t>Custo Total das Atividades =&gt;</t>
  </si>
  <si>
    <t>E</t>
  </si>
  <si>
    <t>Tempos Fixos</t>
  </si>
  <si>
    <t>Tempo Fixo</t>
  </si>
  <si>
    <t>Carga, manobra e descarga de agregados ou solos em caminhão basculante de 10 m³ - carga com carregadeira de 3,40 m³(exclusa) e descarga livre</t>
  </si>
  <si>
    <t>t</t>
  </si>
  <si>
    <t>Custo Total dos Tempos Fixos =&gt;</t>
  </si>
  <si>
    <t>F</t>
  </si>
  <si>
    <t>Momento de Transporte</t>
  </si>
  <si>
    <t>Distância Média de Transporte (DMT)</t>
  </si>
  <si>
    <t>LN</t>
  </si>
  <si>
    <t>RP</t>
  </si>
  <si>
    <t>P</t>
  </si>
  <si>
    <t>Pedra de mão ou rachão - Caminhão basculante com capacidade de 10 m³ - 188 kW</t>
  </si>
  <si>
    <t>tkm</t>
  </si>
  <si>
    <t>5914359
0,000
R$ 1,14</t>
  </si>
  <si>
    <t>5914374
0,000
R$ 0,91</t>
  </si>
  <si>
    <t>5914389
0,000
R$ 0,74</t>
  </si>
  <si>
    <t>Custo total dos Momentos de Transportes =&gt;</t>
  </si>
  <si>
    <t>P9821</t>
  </si>
  <si>
    <t>Pedreiro</t>
  </si>
  <si>
    <t>Argamassa de cimento e areia 1:3 - confecção em betoneira e lançamento manual - areia comercial</t>
  </si>
  <si>
    <t>URBA - URBANIZAÇÃO</t>
  </si>
  <si>
    <t>E9066</t>
  </si>
  <si>
    <t>Grupo gerador - 14 kVA</t>
  </si>
  <si>
    <t>E9535</t>
  </si>
  <si>
    <t>Serra circular com bancada - D = 30 cm - 4 kW</t>
  </si>
  <si>
    <t>SINAPI-88239</t>
  </si>
  <si>
    <t xml:space="preserve">AJUDANTE DE CARPINTEIRO COM ENCARGOS COMPLEMENTARES </t>
  </si>
  <si>
    <t>SINAPI-88262</t>
  </si>
  <si>
    <t>M0560</t>
  </si>
  <si>
    <t>Desmoldante para fôrmas de madeira</t>
  </si>
  <si>
    <t>l</t>
  </si>
  <si>
    <t>M1205</t>
  </si>
  <si>
    <t>Prego de ferro</t>
  </si>
  <si>
    <t>M0290</t>
  </si>
  <si>
    <t>Tábua - E = 2,5 cm e L = 10 cm</t>
  </si>
  <si>
    <t>M1429</t>
  </si>
  <si>
    <t>Tábua de pinho de terceira - E = 2,5 cm</t>
  </si>
  <si>
    <t>Carga, manobra e descarga de materiais diversos em caminhão carroceria de 15 t - carga e descarga manuais</t>
  </si>
  <si>
    <t>E9686</t>
  </si>
  <si>
    <t>Caminhão carroceria com guindauto com capacidade de 20 t.m - 136 kW</t>
  </si>
  <si>
    <t>M2167</t>
  </si>
  <si>
    <t>Tubo de concreto armado PA1 - D = 0,60 m</t>
  </si>
  <si>
    <t>Argamassa de cimento e areia 1:4 - confecção em betoneira e lançamento manual - areia extraída</t>
  </si>
  <si>
    <t>Concreto ciclópico fck = 20 MPa - confecção em betoneira e lançamento manual - areia extraída, brita e pedra de mãoproduzidas</t>
  </si>
  <si>
    <t>Tubo de concreto armado PA1 - D = 0,60 m - Caminhão carroceria com guindauto com capacidade de 20 t.m - 136 kW</t>
  </si>
  <si>
    <t>5914584
0,000
R$ 2,57</t>
  </si>
  <si>
    <t>5914599
0,000
R$ 2,06</t>
  </si>
  <si>
    <t>5914614
0,000
R$ 1,69</t>
  </si>
  <si>
    <t>E9010</t>
  </si>
  <si>
    <t>Balança plataforma digital à bateria, com mesa de 75 x 75 cm e capacidade de 500 kg</t>
  </si>
  <si>
    <t>E9519</t>
  </si>
  <si>
    <t>Betoneira com motor a gasolina com capacidade de 600 l - 10 kW</t>
  </si>
  <si>
    <t>E9071</t>
  </si>
  <si>
    <t>Transportador manual carrinho de mão com capacidade de 80 l</t>
  </si>
  <si>
    <t>E9064</t>
  </si>
  <si>
    <t>Transportador manual gerica com capacidade de 180 l</t>
  </si>
  <si>
    <t>M0030</t>
  </si>
  <si>
    <t>Aditivo plastificante e retardador de pega para concreto e argamassa</t>
  </si>
  <si>
    <t>M0082</t>
  </si>
  <si>
    <t>Areia média lavada</t>
  </si>
  <si>
    <t>M0191</t>
  </si>
  <si>
    <t>Brita 1</t>
  </si>
  <si>
    <t>M0192</t>
  </si>
  <si>
    <t>Brita 2</t>
  </si>
  <si>
    <t>M0424</t>
  </si>
  <si>
    <t>Cimento Portland CP II - 32 - saco</t>
  </si>
  <si>
    <t>Aditivo plastificante e retardador de pega para concreto e argamassa - Caminhão carroceria com capacidade de 15 t - 188 kW</t>
  </si>
  <si>
    <t>5914449
0,000
R$ 1,05</t>
  </si>
  <si>
    <t>5914464
0,000
R$ 0,84</t>
  </si>
  <si>
    <t>5914479
0,000
R$ 0,69</t>
  </si>
  <si>
    <t>Areia média lavada - Caminhão basculante com capacidade de 10 m³ - 188 kW</t>
  </si>
  <si>
    <t>Brita 1 - Caminhão basculante com capacidade de 10 m³ - 188 kW</t>
  </si>
  <si>
    <t>Brita 2 - Caminhão basculante com capacidade de 10 m³ - 188 kW</t>
  </si>
  <si>
    <t>Cimento Portland CP II - 32 - saco - Caminhão carroceria com capacidade de 15 t - 188 kW</t>
  </si>
  <si>
    <t>E9764</t>
  </si>
  <si>
    <t>Grupo gerador - 7,2 kVA</t>
  </si>
  <si>
    <t>E9675</t>
  </si>
  <si>
    <t>Martelete perfurador/rompedor elétrico - 1,50 kW</t>
  </si>
  <si>
    <t>P9801</t>
  </si>
  <si>
    <t>Ajudante</t>
  </si>
  <si>
    <t>M2389</t>
  </si>
  <si>
    <t>Broca de widia - D = 19 mm e C = 160 mm</t>
  </si>
  <si>
    <t>M0410</t>
  </si>
  <si>
    <t>Chumbador de expansão controlada por torque em aço zincado para concreto - D = 20,0 mm</t>
  </si>
  <si>
    <t>Chumbador de expansão controlada por torque em aço zincado para concreto - D = 20,0 mm - Caminhão carroceria com capacidade de 15 t - 188 kW</t>
  </si>
  <si>
    <t>P9805</t>
  </si>
  <si>
    <t>Armador</t>
  </si>
  <si>
    <t>M0075</t>
  </si>
  <si>
    <t>Arame liso recozido em aço-carbono - D = 1,24 mm (18 BWG)</t>
  </si>
  <si>
    <t>M0999</t>
  </si>
  <si>
    <t>Tela em aço CA 60 soldada nervurada</t>
  </si>
  <si>
    <t>Arame liso recozido em aço-carbono - D = 1,24 mm (18 BWG) - Caminhão carroceria com capacidade de 15 t - 188 kW</t>
  </si>
  <si>
    <t>Tela em aço CA 60 soldada nervurada - Caminhão carroceria com capacidade de 15 t - 188 kW</t>
  </si>
  <si>
    <t>Apiloamento manual</t>
  </si>
  <si>
    <t>Concreto magro - confecção em betoneira e lançamento manual - areia e brita comerciais</t>
  </si>
  <si>
    <t>Fabricação de balizador de concreto - seção circular de 10 cm - areia e brita comerciais</t>
  </si>
  <si>
    <t>Fabricação de balizador de concreto - seção circular de 10 cm - areia e brita comerciais - Caminhão carroceria com capacidade de 15 t - 188 kW</t>
  </si>
  <si>
    <t>Cronograma Físico e Financeiro</t>
  </si>
  <si>
    <t>30 DIAS</t>
  </si>
  <si>
    <t>60 DIAS</t>
  </si>
  <si>
    <t>90 DIAS</t>
  </si>
  <si>
    <t>Porcentagem</t>
  </si>
  <si>
    <t>Custo</t>
  </si>
  <si>
    <t>Porcentagem Acumulado</t>
  </si>
  <si>
    <t>Custo Acumulado</t>
  </si>
  <si>
    <t xml:space="preserve">OBRA: EXECUÇÃO DE PASSAGEM MOLHADA - POVOADO  VARJOTA - ZONA RURAL </t>
  </si>
  <si>
    <t>LOCAL: BOQUEIRÃO DO PIAUÍ - PI / ZONA RURAL</t>
  </si>
  <si>
    <t>TRECHO: POVOADO VARJOTA</t>
  </si>
  <si>
    <t>BANCA: SICRO3 - 07/2023 / SINAPI - 11/2023 - Piauí - Sem desoneração / ORSE 10/2023 - / SEINFRA 028 - BDI: 21,99%</t>
  </si>
  <si>
    <t>COMPOSIÇÃO DA PARCELA DE BDI (BONIFICAÇÃO E DESPESAS INDIRETAS)</t>
  </si>
  <si>
    <t>TIPO DE BDI</t>
  </si>
  <si>
    <t>COM DESONERAÇÃO</t>
  </si>
  <si>
    <t>SEM DESONERAÇÃO</t>
  </si>
  <si>
    <t>X</t>
  </si>
  <si>
    <t>TIPO DE SERVIÇO</t>
  </si>
  <si>
    <t>CONSTRUÇÃO DE EDIFICAÇÕES</t>
  </si>
  <si>
    <t>CONSTRUÇÃO DE RODOVIAS E FERROVIAS</t>
  </si>
  <si>
    <t>CONSTRUÇÃO DE REDES DE ABASTECIMENTO DE ÁGUA, COLETA DE ESGOTO E CONSTRUÇÕES DE CORRELATAS</t>
  </si>
  <si>
    <t>CONSTRUÇÃO E MANUTENÇÃO DE ESTAÇÕES E REDES DE DISTRIBUIÇÃO DE ENERGIA ELÉTRICA</t>
  </si>
  <si>
    <t>OBRAS PORTUÁRIAS, MARÍTIMAS E FLUVIAIS</t>
  </si>
  <si>
    <t>FORNECIMENTO DE MATERIAIS</t>
  </si>
  <si>
    <t>ÍNDICES PERCENTUAIS</t>
  </si>
  <si>
    <t>%</t>
  </si>
  <si>
    <t>min</t>
  </si>
  <si>
    <t>max</t>
  </si>
  <si>
    <t>ADMINISTRAÇÃO CENTRAL</t>
  </si>
  <si>
    <t>A =</t>
  </si>
  <si>
    <t>DESPESAS FINANCEIRAS</t>
  </si>
  <si>
    <t>DF =</t>
  </si>
  <si>
    <t>SEGURO, GARANTIA E RISCOS</t>
  </si>
  <si>
    <t>SEGURO + GARANTIA  (S + G) =</t>
  </si>
  <si>
    <t>RISCO (R) =</t>
  </si>
  <si>
    <t>LUCRO</t>
  </si>
  <si>
    <t>L =</t>
  </si>
  <si>
    <t>IMPOSTOS</t>
  </si>
  <si>
    <t>PIS =</t>
  </si>
  <si>
    <t>COFINS =</t>
  </si>
  <si>
    <t xml:space="preserve">I = </t>
  </si>
  <si>
    <t>CÁLCULO</t>
  </si>
  <si>
    <t>LISTA DE ERROS</t>
  </si>
  <si>
    <t>AC =</t>
  </si>
  <si>
    <t>TAXA DE RATEIO DA ADMINISTRAÇÃO CENTRAL</t>
  </si>
  <si>
    <t>S + G =</t>
  </si>
  <si>
    <t>SEGURO E GARANTIA DO EMPREENDIMENTO</t>
  </si>
  <si>
    <t>R =</t>
  </si>
  <si>
    <t>TAXA DE RISCO</t>
  </si>
  <si>
    <t>TAXA DE DESPESAS FINANCEIRAS</t>
  </si>
  <si>
    <t>TAXA DE LUCRO</t>
  </si>
  <si>
    <t>I =</t>
  </si>
  <si>
    <t>TAXA DE IMPOSTOS</t>
  </si>
  <si>
    <t>BDI DE REFERÊNCIAS S/ INSS</t>
  </si>
  <si>
    <t>BDI DE REFERÊNCIAS C/ INSS</t>
  </si>
  <si>
    <t>MÍNIMO</t>
  </si>
  <si>
    <t>MÁXIMO</t>
  </si>
  <si>
    <t>BDI CALCULADO  =</t>
  </si>
  <si>
    <t>DE ACORDO COM:</t>
  </si>
  <si>
    <t>LEI Nº 12.546, DE 14 DE DEZEMBRO DE 2011</t>
  </si>
  <si>
    <t>LEI Nº 13.161, DE 31 DE AGOSTO DE 2015</t>
  </si>
  <si>
    <t>ACÓRDÃO Nº 2622/2013 – TCU – Plenário</t>
  </si>
  <si>
    <t xml:space="preserve"> 1.5</t>
  </si>
  <si>
    <t xml:space="preserve"> 1.6</t>
  </si>
  <si>
    <t>MOB/DESM</t>
  </si>
  <si>
    <t>Mobilizaçao e Desmobilização</t>
  </si>
  <si>
    <t>UND</t>
  </si>
  <si>
    <t>MOBILIZAÇÃO E DESMOBILIZAÇÃO DE EQUIPAMENTOS</t>
  </si>
  <si>
    <t>PASSAGEM MOLHADA NO POVOADO VARJOTA, ZONA RURAL DE BOQUEIRÃO DO PIAUÍ</t>
  </si>
  <si>
    <t>Cód.</t>
  </si>
  <si>
    <t>Origem</t>
  </si>
  <si>
    <t>Destino</t>
  </si>
  <si>
    <t>DMT (km)</t>
  </si>
  <si>
    <t>k</t>
  </si>
  <si>
    <t>FU</t>
  </si>
  <si>
    <t>V (km/h)</t>
  </si>
  <si>
    <t>CH (R$ / h)</t>
  </si>
  <si>
    <t>CMmob (R$)</t>
  </si>
  <si>
    <t>Referência Custo Transporte</t>
  </si>
  <si>
    <t>Terrestre</t>
  </si>
  <si>
    <t>Fluvial</t>
  </si>
  <si>
    <t>Fonte de Preço</t>
  </si>
  <si>
    <t>Equip. Utilizado</t>
  </si>
  <si>
    <t>1.1</t>
  </si>
  <si>
    <t>Equipamentos de Grande Porte</t>
  </si>
  <si>
    <t>E9666 - Cavalo mecânico c/ reboque</t>
  </si>
  <si>
    <t>1.1.1</t>
  </si>
  <si>
    <t>ROLO COMPACTADOR PÉ DE CARNEIRO VIBRATÓRIO AUTOPROPELIDO DE 11,6 T - 82 KW</t>
  </si>
  <si>
    <t>Teresina</t>
  </si>
  <si>
    <t>Canteiro</t>
  </si>
  <si>
    <t>SICRO 3</t>
  </si>
  <si>
    <t>1.1.2</t>
  </si>
  <si>
    <t xml:space="preserve">TRATOR AGRÍCOLA SOBRE PNEUS - 77 KW  </t>
  </si>
  <si>
    <t xml:space="preserve">E9577          </t>
  </si>
  <si>
    <t>1.1.3</t>
  </si>
  <si>
    <t>Grade de 24 discos rebocável de D = 60 cm (24”)</t>
  </si>
  <si>
    <t>1.1.4</t>
  </si>
  <si>
    <t>MOTONIVELADORA 93 KW</t>
  </si>
  <si>
    <t xml:space="preserve">E9524     </t>
  </si>
  <si>
    <t>Subtotal 1.1</t>
  </si>
  <si>
    <t>1.2</t>
  </si>
  <si>
    <t>Equipamentos de Pequeno Porte</t>
  </si>
  <si>
    <t>1.2.1</t>
  </si>
  <si>
    <t>GRUPO GERADOR - 7,2 KVA</t>
  </si>
  <si>
    <t>1.2.2</t>
  </si>
  <si>
    <t>Equipamentos diversos</t>
  </si>
  <si>
    <t>Subtotal 1.2</t>
  </si>
  <si>
    <t>1.3</t>
  </si>
  <si>
    <t>Equipamento Autopropelido (somente viagem de ida)</t>
  </si>
  <si>
    <t>1.3.1</t>
  </si>
  <si>
    <t xml:space="preserve">CAMINHÃO BASCULANTE COM CAPACIDADE DE 6 M³ - 136 KW  </t>
  </si>
  <si>
    <t xml:space="preserve">E9506          </t>
  </si>
  <si>
    <t>1.3.2</t>
  </si>
  <si>
    <t xml:space="preserve">CAMINHÃO TANQUE COM CAPACIDADE DE 10.000 L - 188 KW  </t>
  </si>
  <si>
    <t xml:space="preserve">E9571          </t>
  </si>
  <si>
    <t>1.3.3</t>
  </si>
  <si>
    <t xml:space="preserve">CAMINHÃO BASCULANTE COM CAPACIDADE DE 10 M³ - 210 KW  </t>
  </si>
  <si>
    <t xml:space="preserve">E9579          </t>
  </si>
  <si>
    <t>1.3.4</t>
  </si>
  <si>
    <t xml:space="preserve">CAMINHÃO TANQUE COM CAPACIDADE DE 6.000 L - 136 KW  </t>
  </si>
  <si>
    <t xml:space="preserve">E9605          </t>
  </si>
  <si>
    <t>Subtotal 1.3</t>
  </si>
  <si>
    <t>BDI (21,99)</t>
  </si>
  <si>
    <t>TOTAL (MOBILIZAÇÃO + DESMOBILIZAÇÃO) + BDI</t>
  </si>
  <si>
    <t xml:space="preserve">ITEM </t>
  </si>
  <si>
    <t xml:space="preserve">DESCRIÇÃO </t>
  </si>
  <si>
    <t>TOTAL POR ETAPA</t>
  </si>
  <si>
    <t xml:space="preserve"> 1.0</t>
  </si>
  <si>
    <t>2.0</t>
  </si>
  <si>
    <t>3.0</t>
  </si>
  <si>
    <t>PLANILHA DE ENCARGOS SOCIAIS</t>
  </si>
  <si>
    <t>DATA BASE:</t>
  </si>
  <si>
    <t>LEIS SOCIAIS (%):</t>
  </si>
  <si>
    <t>BDI (%):</t>
  </si>
  <si>
    <t>CÓDIGO</t>
  </si>
  <si>
    <t>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</si>
  <si>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</si>
  <si>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</si>
  <si>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</si>
  <si>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</si>
  <si>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</si>
  <si>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</si>
  <si>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</si>
  <si>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</si>
  <si>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</si>
  <si>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</si>
  <si>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</si>
  <si>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</si>
  <si>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</si>
  <si>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</si>
  <si>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</si>
  <si>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</si>
  <si>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</si>
  <si>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</si>
  <si>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</si>
  <si>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</si>
  <si>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</si>
  <si>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</si>
  <si>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</si>
  <si>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</si>
  <si>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</si>
  <si>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</si>
  <si>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</si>
  <si>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</si>
  <si>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</si>
  <si>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</si>
  <si>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</si>
  <si>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</si>
  <si>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</si>
  <si>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</si>
  <si>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</si>
  <si>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</si>
  <si>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</si>
  <si>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</si>
  <si>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</si>
  <si>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</si>
  <si>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</si>
  <si>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</si>
  <si>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</si>
  <si>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</si>
  <si>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</si>
  <si>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</si>
  <si>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</si>
  <si>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</si>
  <si>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</si>
  <si>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</si>
  <si>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</si>
  <si>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</si>
  <si>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</si>
  <si>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</si>
  <si>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</si>
  <si>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</si>
  <si>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</si>
  <si>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</si>
  <si>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</si>
  <si>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</si>
  <si>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TOTAL A + B + C + D</t>
  </si>
  <si>
    <t>FONTE: http://www.caixa.gov.br/site/paginas/downloads.aspx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</si>
</sst>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"/>
    <numFmt numFmtId="166" formatCode="#,##0.0000000"/>
    <numFmt numFmtId="167" formatCode="_(* #,##0.00_);_(* \(#,##0.00\);_(* &quot;-&quot;??_);_(@_)"/>
    <numFmt numFmtId="168" formatCode="0.0000"/>
    <numFmt numFmtId="169" formatCode="0.0000%"/>
    <numFmt numFmtId="170" formatCode="[$€]#,##0.00_);[Red]\([$€]#,##0.00\)"/>
    <numFmt numFmtId="171" formatCode="#,##0.00&quot; &quot;;&quot; (&quot;#,##0.00&quot;)&quot;;&quot; -&quot;#&quot; &quot;;@&quot; &quot;"/>
    <numFmt numFmtId="172" formatCode="#,##0.00&quot; &quot;;&quot;-&quot;#,##0.00&quot; &quot;;&quot; -&quot;#&quot; &quot;;@&quot; &quot;"/>
    <numFmt numFmtId="173" formatCode="&quot;EQ &quot;000"/>
    <numFmt numFmtId="174" formatCode="_(&quot;R$ &quot;* #,##0.00_);_(&quot;R$ &quot;* \(#,##0.00\);_(&quot;R$ &quot;* \-??_);_(@_)"/>
    <numFmt numFmtId="175" formatCode="_(&quot;R$&quot;* #,##0.00_);_(&quot;R$&quot;* \(#,##0.00\);_(&quot;R$&quot;* &quot;-&quot;??_);_(@_)"/>
    <numFmt numFmtId="176" formatCode="_(&quot;R$ &quot;* #,##0.00_);_(&quot;R$ &quot;* \(#,##0.00\);_(&quot;R$ &quot;* &quot;-&quot;??_);_(@_)"/>
    <numFmt numFmtId="177" formatCode="\$#,##0\ ;\(\$#,##0\)"/>
    <numFmt numFmtId="178" formatCode="_(&quot;Cr$&quot;* #,##0.00_);_(&quot;Cr$&quot;* \(#,##0.00\);_(&quot;Cr$&quot;* &quot;-&quot;??_);_(@_)"/>
    <numFmt numFmtId="179" formatCode="#."/>
    <numFmt numFmtId="180" formatCode="[$R$-416]&quot; &quot;#,##0.00;[Red]&quot;-&quot;[$R$-416]&quot; &quot;#,##0.00"/>
    <numFmt numFmtId="181" formatCode="#,##0.000"/>
    <numFmt numFmtId="182" formatCode="_(* #,##0.00_);_(* \(#,##0.00\);_(* \-??_);_(@_)"/>
  </numFmts>
  <fonts count="78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0"/>
      <name val="Calibri"/>
      <family val="2"/>
      <scheme val="minor"/>
    </font>
    <font>
      <sz val="10"/>
      <color rgb="FF000000"/>
      <name val="Arial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0"/>
      <color indexed="8"/>
      <name val="MS Sans Serif"/>
      <family val="2"/>
    </font>
    <font>
      <sz val="8.5"/>
      <name val="MS Sans Serif"/>
      <family val="2"/>
    </font>
    <font>
      <sz val="1"/>
      <color indexed="16"/>
      <name val="Courier New"/>
      <family val="3"/>
    </font>
    <font>
      <b/>
      <i/>
      <u/>
      <sz val="11"/>
      <color rgb="FF000000"/>
      <name val="Arial"/>
      <family val="2"/>
    </font>
    <font>
      <b/>
      <sz val="11"/>
      <color indexed="63"/>
      <name val="Calibri"/>
      <family val="2"/>
    </font>
    <font>
      <sz val="1"/>
      <color indexed="18"/>
      <name val="Courier New"/>
      <family val="3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"/>
      <color indexed="16"/>
      <name val="Courier New"/>
      <family val="3"/>
    </font>
    <font>
      <b/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1">
    <xf numFmtId="0" fontId="0" fillId="0" borderId="0"/>
    <xf numFmtId="9" fontId="18" fillId="0" borderId="0" applyFont="0" applyFill="0" applyBorder="0" applyAlignment="0" applyProtection="0"/>
    <xf numFmtId="0" fontId="1" fillId="0" borderId="0"/>
    <xf numFmtId="0" fontId="22" fillId="0" borderId="0"/>
    <xf numFmtId="167" fontId="22" fillId="0" borderId="0" applyFont="0" applyFill="0" applyBorder="0" applyAlignment="0" applyProtection="0"/>
    <xf numFmtId="0" fontId="31" fillId="0" borderId="0" applyNumberFormat="0" applyBorder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1" fillId="0" borderId="0" applyNumberFormat="0" applyBorder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5" borderId="32" applyNumberFormat="0" applyAlignment="0" applyProtection="0"/>
    <xf numFmtId="0" fontId="38" fillId="36" borderId="33" applyNumberFormat="0" applyAlignment="0" applyProtection="0"/>
    <xf numFmtId="0" fontId="39" fillId="0" borderId="34" applyNumberFormat="0" applyFill="0" applyAlignment="0" applyProtection="0"/>
    <xf numFmtId="3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40" borderId="0" applyNumberFormat="0" applyBorder="0" applyAlignment="0" applyProtection="0"/>
    <xf numFmtId="0" fontId="42" fillId="26" borderId="32" applyNumberFormat="0" applyAlignment="0" applyProtection="0"/>
    <xf numFmtId="0" fontId="1" fillId="0" borderId="0" applyFont="0"/>
    <xf numFmtId="170" fontId="43" fillId="0" borderId="0" applyFont="0" applyFill="0" applyBorder="0" applyAlignment="0" applyProtection="0"/>
    <xf numFmtId="171" fontId="31" fillId="0" borderId="0" applyBorder="0" applyProtection="0"/>
    <xf numFmtId="171" fontId="31" fillId="0" borderId="0" applyBorder="0" applyProtection="0"/>
    <xf numFmtId="0" fontId="32" fillId="0" borderId="0"/>
    <xf numFmtId="0" fontId="31" fillId="0" borderId="0" applyNumberFormat="0" applyBorder="0" applyProtection="0"/>
    <xf numFmtId="0" fontId="44" fillId="0" borderId="0" applyNumberFormat="0" applyBorder="0" applyProtection="0"/>
    <xf numFmtId="172" fontId="44" fillId="0" borderId="0" applyBorder="0" applyProtection="0"/>
    <xf numFmtId="2" fontId="41" fillId="0" borderId="0" applyFont="0" applyFill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2" borderId="0" applyNumberFormat="0" applyBorder="0" applyAlignment="0" applyProtection="0"/>
    <xf numFmtId="0" fontId="43" fillId="0" borderId="0"/>
    <xf numFmtId="44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ill="0" applyBorder="0" applyAlignment="0" applyProtection="0"/>
    <xf numFmtId="175" fontId="48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5" fontId="22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9" fillId="4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48" fillId="0" borderId="0"/>
    <xf numFmtId="0" fontId="51" fillId="0" borderId="0"/>
    <xf numFmtId="0" fontId="22" fillId="0" borderId="0"/>
    <xf numFmtId="0" fontId="22" fillId="0" borderId="0"/>
    <xf numFmtId="0" fontId="1" fillId="0" borderId="0"/>
    <xf numFmtId="4" fontId="52" fillId="0" borderId="0">
      <alignment vertic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2" borderId="35" applyNumberFormat="0" applyAlignment="0" applyProtection="0"/>
    <xf numFmtId="0" fontId="22" fillId="42" borderId="35" applyNumberFormat="0" applyAlignment="0" applyProtection="0"/>
    <xf numFmtId="179" fontId="53" fillId="0" borderId="0">
      <protection locked="0"/>
    </xf>
    <xf numFmtId="179" fontId="53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Border="0" applyProtection="0"/>
    <xf numFmtId="180" fontId="54" fillId="0" borderId="0" applyBorder="0" applyProtection="0"/>
    <xf numFmtId="0" fontId="55" fillId="35" borderId="36" applyNumberFormat="0" applyAlignment="0" applyProtection="0"/>
    <xf numFmtId="179" fontId="56" fillId="0" borderId="0">
      <protection locked="0"/>
    </xf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2" fontId="22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7" applyNumberFormat="0" applyFill="0" applyAlignment="0" applyProtection="0"/>
    <xf numFmtId="0" fontId="60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39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65" fillId="0" borderId="0">
      <protection locked="0"/>
    </xf>
    <xf numFmtId="179" fontId="65" fillId="0" borderId="0">
      <protection locked="0"/>
    </xf>
    <xf numFmtId="0" fontId="66" fillId="0" borderId="41" applyNumberFormat="0" applyFill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2" fontId="22" fillId="0" borderId="0" applyFill="0" applyBorder="0" applyAlignment="0" applyProtection="0"/>
    <xf numFmtId="3" fontId="41" fillId="0" borderId="0" applyFont="0" applyFill="0" applyBorder="0" applyAlignment="0" applyProtection="0"/>
    <xf numFmtId="0" fontId="32" fillId="0" borderId="0" applyFill="0" applyProtection="0">
      <alignment vertical="center" wrapText="1"/>
    </xf>
  </cellStyleXfs>
  <cellXfs count="313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5" fillId="5" borderId="2" xfId="0" applyFont="1" applyFill="1" applyBorder="1" applyAlignment="1">
      <alignment horizontal="right" vertical="top" wrapText="1"/>
    </xf>
    <xf numFmtId="4" fontId="7" fillId="7" borderId="4" xfId="0" applyNumberFormat="1" applyFont="1" applyFill="1" applyBorder="1" applyAlignment="1">
      <alignment horizontal="right" vertical="top" wrapText="1"/>
    </xf>
    <xf numFmtId="164" fontId="8" fillId="8" borderId="5" xfId="0" applyNumberFormat="1" applyFont="1" applyFill="1" applyBorder="1" applyAlignment="1">
      <alignment horizontal="right" vertical="top" wrapText="1"/>
    </xf>
    <xf numFmtId="0" fontId="12" fillId="11" borderId="0" xfId="0" applyFont="1" applyFill="1" applyAlignment="1">
      <alignment horizontal="left" vertical="top" wrapText="1"/>
    </xf>
    <xf numFmtId="0" fontId="13" fillId="12" borderId="0" xfId="0" applyFont="1" applyFill="1" applyAlignment="1">
      <alignment horizontal="center" vertical="top" wrapText="1"/>
    </xf>
    <xf numFmtId="0" fontId="14" fillId="13" borderId="0" xfId="0" applyFont="1" applyFill="1" applyAlignment="1">
      <alignment horizontal="right" vertical="top" wrapText="1"/>
    </xf>
    <xf numFmtId="0" fontId="16" fillId="15" borderId="0" xfId="0" applyFont="1" applyFill="1" applyAlignment="1">
      <alignment horizontal="left" vertical="top" wrapText="1"/>
    </xf>
    <xf numFmtId="0" fontId="17" fillId="16" borderId="0" xfId="0" applyFont="1" applyFill="1" applyAlignment="1">
      <alignment horizontal="center" vertical="top" wrapText="1"/>
    </xf>
    <xf numFmtId="0" fontId="9" fillId="11" borderId="0" xfId="0" applyFont="1" applyFill="1" applyAlignment="1">
      <alignment horizontal="left" vertical="top" wrapText="1"/>
    </xf>
    <xf numFmtId="0" fontId="2" fillId="19" borderId="0" xfId="0" applyFont="1" applyFill="1" applyAlignment="1">
      <alignment horizontal="left" vertical="top" wrapText="1"/>
    </xf>
    <xf numFmtId="0" fontId="9" fillId="19" borderId="0" xfId="0" applyFont="1" applyFill="1" applyAlignment="1">
      <alignment horizontal="left" vertical="top" wrapText="1"/>
    </xf>
    <xf numFmtId="0" fontId="2" fillId="19" borderId="7" xfId="0" applyFont="1" applyFill="1" applyBorder="1" applyAlignment="1">
      <alignment horizontal="left" vertical="top" wrapText="1"/>
    </xf>
    <xf numFmtId="0" fontId="2" fillId="19" borderId="7" xfId="0" applyFont="1" applyFill="1" applyBorder="1" applyAlignment="1">
      <alignment horizontal="right" vertical="top" wrapText="1"/>
    </xf>
    <xf numFmtId="0" fontId="2" fillId="19" borderId="7" xfId="0" applyFont="1" applyFill="1" applyBorder="1" applyAlignment="1">
      <alignment horizontal="center" vertical="top" wrapText="1"/>
    </xf>
    <xf numFmtId="0" fontId="6" fillId="17" borderId="7" xfId="0" applyFont="1" applyFill="1" applyBorder="1" applyAlignment="1">
      <alignment horizontal="left" vertical="top" wrapText="1"/>
    </xf>
    <xf numFmtId="0" fontId="6" fillId="17" borderId="7" xfId="0" applyFont="1" applyFill="1" applyBorder="1" applyAlignment="1">
      <alignment horizontal="right" vertical="top" wrapText="1"/>
    </xf>
    <xf numFmtId="4" fontId="6" fillId="17" borderId="7" xfId="0" applyNumberFormat="1" applyFont="1" applyFill="1" applyBorder="1" applyAlignment="1">
      <alignment horizontal="right" vertical="top" wrapText="1"/>
    </xf>
    <xf numFmtId="164" fontId="6" fillId="17" borderId="7" xfId="0" applyNumberFormat="1" applyFont="1" applyFill="1" applyBorder="1" applyAlignment="1">
      <alignment horizontal="right" vertical="top" wrapText="1"/>
    </xf>
    <xf numFmtId="0" fontId="10" fillId="18" borderId="7" xfId="0" applyFont="1" applyFill="1" applyBorder="1" applyAlignment="1">
      <alignment horizontal="left" vertical="top" wrapText="1"/>
    </xf>
    <xf numFmtId="0" fontId="10" fillId="18" borderId="7" xfId="0" applyFont="1" applyFill="1" applyBorder="1" applyAlignment="1">
      <alignment horizontal="right" vertical="top" wrapText="1"/>
    </xf>
    <xf numFmtId="0" fontId="10" fillId="18" borderId="7" xfId="0" applyFont="1" applyFill="1" applyBorder="1" applyAlignment="1">
      <alignment horizontal="center" vertical="top" wrapText="1"/>
    </xf>
    <xf numFmtId="4" fontId="10" fillId="18" borderId="7" xfId="0" applyNumberFormat="1" applyFont="1" applyFill="1" applyBorder="1" applyAlignment="1">
      <alignment horizontal="right" vertical="top" wrapText="1"/>
    </xf>
    <xf numFmtId="0" fontId="11" fillId="19" borderId="0" xfId="0" applyFont="1" applyFill="1" applyAlignment="1">
      <alignment horizontal="center" vertical="top" wrapText="1"/>
    </xf>
    <xf numFmtId="0" fontId="11" fillId="19" borderId="0" xfId="0" applyFont="1" applyFill="1" applyAlignment="1">
      <alignment horizontal="left" vertical="top" wrapText="1"/>
    </xf>
    <xf numFmtId="0" fontId="9" fillId="19" borderId="0" xfId="0" applyFont="1" applyFill="1" applyAlignment="1">
      <alignment horizontal="right" vertical="top" wrapText="1"/>
    </xf>
    <xf numFmtId="0" fontId="9" fillId="19" borderId="0" xfId="0" applyFont="1" applyFill="1" applyAlignment="1">
      <alignment horizontal="center" vertical="top" wrapText="1"/>
    </xf>
    <xf numFmtId="166" fontId="10" fillId="18" borderId="7" xfId="0" applyNumberFormat="1" applyFont="1" applyFill="1" applyBorder="1" applyAlignment="1">
      <alignment horizontal="right" vertical="top" wrapText="1"/>
    </xf>
    <xf numFmtId="0" fontId="11" fillId="10" borderId="7" xfId="0" applyFont="1" applyFill="1" applyBorder="1" applyAlignment="1">
      <alignment horizontal="left" vertical="top" wrapText="1"/>
    </xf>
    <xf numFmtId="0" fontId="11" fillId="10" borderId="7" xfId="0" applyFont="1" applyFill="1" applyBorder="1" applyAlignment="1">
      <alignment horizontal="right" vertical="top" wrapText="1"/>
    </xf>
    <xf numFmtId="0" fontId="11" fillId="10" borderId="7" xfId="0" applyFont="1" applyFill="1" applyBorder="1" applyAlignment="1">
      <alignment horizontal="center" vertical="top" wrapText="1"/>
    </xf>
    <xf numFmtId="166" fontId="11" fillId="10" borderId="7" xfId="0" applyNumberFormat="1" applyFont="1" applyFill="1" applyBorder="1" applyAlignment="1">
      <alignment horizontal="right" vertical="top" wrapText="1"/>
    </xf>
    <xf numFmtId="4" fontId="11" fillId="10" borderId="7" xfId="0" applyNumberFormat="1" applyFont="1" applyFill="1" applyBorder="1" applyAlignment="1">
      <alignment horizontal="right" vertical="top" wrapText="1"/>
    </xf>
    <xf numFmtId="0" fontId="11" fillId="19" borderId="0" xfId="0" applyFont="1" applyFill="1" applyAlignment="1">
      <alignment horizontal="right" vertical="top" wrapText="1"/>
    </xf>
    <xf numFmtId="4" fontId="11" fillId="19" borderId="0" xfId="0" applyNumberFormat="1" applyFont="1" applyFill="1" applyAlignment="1">
      <alignment horizontal="right" vertical="top" wrapText="1"/>
    </xf>
    <xf numFmtId="166" fontId="9" fillId="19" borderId="0" xfId="0" applyNumberFormat="1" applyFont="1" applyFill="1" applyAlignment="1">
      <alignment horizontal="right" vertical="top" wrapText="1"/>
    </xf>
    <xf numFmtId="4" fontId="9" fillId="19" borderId="0" xfId="0" applyNumberFormat="1" applyFont="1" applyFill="1" applyAlignment="1">
      <alignment horizontal="right" vertical="top" wrapText="1"/>
    </xf>
    <xf numFmtId="0" fontId="10" fillId="18" borderId="6" xfId="0" applyFont="1" applyFill="1" applyBorder="1" applyAlignment="1">
      <alignment horizontal="left" vertical="top" wrapText="1"/>
    </xf>
    <xf numFmtId="0" fontId="11" fillId="9" borderId="7" xfId="0" applyFont="1" applyFill="1" applyBorder="1" applyAlignment="1">
      <alignment horizontal="left" vertical="top" wrapText="1"/>
    </xf>
    <xf numFmtId="0" fontId="11" fillId="9" borderId="7" xfId="0" applyFont="1" applyFill="1" applyBorder="1" applyAlignment="1">
      <alignment horizontal="right" vertical="top" wrapText="1"/>
    </xf>
    <xf numFmtId="0" fontId="11" fillId="9" borderId="7" xfId="0" applyFont="1" applyFill="1" applyBorder="1" applyAlignment="1">
      <alignment horizontal="center" vertical="top" wrapText="1"/>
    </xf>
    <xf numFmtId="166" fontId="11" fillId="9" borderId="7" xfId="0" applyNumberFormat="1" applyFont="1" applyFill="1" applyBorder="1" applyAlignment="1">
      <alignment horizontal="right" vertical="top" wrapText="1"/>
    </xf>
    <xf numFmtId="4" fontId="11" fillId="9" borderId="7" xfId="0" applyNumberFormat="1" applyFont="1" applyFill="1" applyBorder="1" applyAlignment="1">
      <alignment horizontal="right" vertical="top" wrapText="1"/>
    </xf>
    <xf numFmtId="165" fontId="11" fillId="10" borderId="7" xfId="0" applyNumberFormat="1" applyFont="1" applyFill="1" applyBorder="1" applyAlignment="1">
      <alignment horizontal="right" vertical="top" wrapText="1"/>
    </xf>
    <xf numFmtId="165" fontId="9" fillId="19" borderId="0" xfId="0" applyNumberFormat="1" applyFont="1" applyFill="1" applyAlignment="1">
      <alignment horizontal="right" vertical="top" wrapText="1"/>
    </xf>
    <xf numFmtId="165" fontId="11" fillId="9" borderId="7" xfId="0" applyNumberFormat="1" applyFont="1" applyFill="1" applyBorder="1" applyAlignment="1">
      <alignment horizontal="right" vertical="top" wrapText="1"/>
    </xf>
    <xf numFmtId="0" fontId="1" fillId="0" borderId="0" xfId="2" applyAlignment="1">
      <alignment vertical="center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0" xfId="2"/>
    <xf numFmtId="0" fontId="23" fillId="0" borderId="14" xfId="3" applyFont="1" applyBorder="1" applyAlignment="1" applyProtection="1">
      <alignment horizontal="center" vertical="center"/>
      <protection hidden="1"/>
    </xf>
    <xf numFmtId="0" fontId="23" fillId="0" borderId="15" xfId="3" applyFont="1" applyBorder="1" applyAlignment="1" applyProtection="1">
      <alignment horizontal="center" vertical="center"/>
      <protection hidden="1"/>
    </xf>
    <xf numFmtId="0" fontId="23" fillId="0" borderId="16" xfId="3" applyFont="1" applyBorder="1" applyAlignment="1" applyProtection="1">
      <alignment horizontal="center" vertical="center"/>
      <protection hidden="1"/>
    </xf>
    <xf numFmtId="2" fontId="24" fillId="0" borderId="0" xfId="3" applyNumberFormat="1" applyFont="1" applyAlignment="1" applyProtection="1">
      <alignment horizontal="center" vertical="center"/>
      <protection hidden="1"/>
    </xf>
    <xf numFmtId="10" fontId="24" fillId="0" borderId="0" xfId="3" applyNumberFormat="1" applyFont="1" applyAlignment="1" applyProtection="1">
      <alignment horizontal="center" vertical="center"/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1" fillId="0" borderId="18" xfId="3" applyFont="1" applyBorder="1" applyAlignment="1" applyProtection="1">
      <alignment horizontal="center" vertical="center"/>
      <protection hidden="1"/>
    </xf>
    <xf numFmtId="0" fontId="21" fillId="0" borderId="17" xfId="3" applyFont="1" applyBorder="1" applyAlignment="1" applyProtection="1">
      <alignment horizontal="left" vertical="center"/>
      <protection hidden="1"/>
    </xf>
    <xf numFmtId="0" fontId="21" fillId="0" borderId="0" xfId="3" applyFont="1" applyAlignment="1" applyProtection="1">
      <alignment horizontal="left" vertical="center"/>
      <protection hidden="1"/>
    </xf>
    <xf numFmtId="0" fontId="21" fillId="0" borderId="17" xfId="3" applyFont="1" applyBorder="1" applyAlignment="1" applyProtection="1">
      <alignment vertical="center"/>
      <protection hidden="1"/>
    </xf>
    <xf numFmtId="0" fontId="25" fillId="0" borderId="8" xfId="3" applyFont="1" applyBorder="1" applyAlignment="1" applyProtection="1">
      <alignment vertical="center"/>
      <protection hidden="1"/>
    </xf>
    <xf numFmtId="2" fontId="21" fillId="0" borderId="19" xfId="3" applyNumberFormat="1" applyFont="1" applyBorder="1" applyAlignment="1" applyProtection="1">
      <alignment horizontal="center" vertical="center"/>
      <protection locked="0" hidden="1"/>
    </xf>
    <xf numFmtId="2" fontId="26" fillId="0" borderId="0" xfId="3" applyNumberFormat="1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vertical="center"/>
      <protection hidden="1"/>
    </xf>
    <xf numFmtId="2" fontId="21" fillId="0" borderId="0" xfId="3" applyNumberFormat="1" applyFont="1" applyAlignment="1" applyProtection="1">
      <alignment horizontal="center" vertical="center"/>
      <protection locked="0" hidden="1"/>
    </xf>
    <xf numFmtId="2" fontId="25" fillId="0" borderId="0" xfId="3" applyNumberFormat="1" applyFont="1" applyAlignment="1" applyProtection="1">
      <alignment horizontal="center" vertical="center"/>
      <protection hidden="1"/>
    </xf>
    <xf numFmtId="2" fontId="26" fillId="0" borderId="18" xfId="3" applyNumberFormat="1" applyFont="1" applyBorder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vertical="center" wrapText="1"/>
      <protection hidden="1"/>
    </xf>
    <xf numFmtId="0" fontId="21" fillId="0" borderId="20" xfId="3" applyFont="1" applyBorder="1" applyAlignment="1" applyProtection="1">
      <alignment horizontal="center" vertical="center"/>
      <protection hidden="1"/>
    </xf>
    <xf numFmtId="2" fontId="26" fillId="0" borderId="22" xfId="3" applyNumberFormat="1" applyFont="1" applyBorder="1" applyAlignment="1" applyProtection="1">
      <alignment horizontal="center" vertical="center"/>
      <protection hidden="1"/>
    </xf>
    <xf numFmtId="2" fontId="26" fillId="0" borderId="23" xfId="3" applyNumberFormat="1" applyFont="1" applyBorder="1" applyAlignment="1" applyProtection="1">
      <alignment horizontal="center" vertical="center"/>
      <protection hidden="1"/>
    </xf>
    <xf numFmtId="0" fontId="23" fillId="0" borderId="0" xfId="3" applyFont="1" applyAlignment="1" applyProtection="1">
      <alignment horizontal="center" vertical="center"/>
      <protection hidden="1"/>
    </xf>
    <xf numFmtId="2" fontId="23" fillId="0" borderId="0" xfId="3" applyNumberFormat="1" applyFont="1" applyAlignment="1" applyProtection="1">
      <alignment horizontal="center" vertical="center"/>
      <protection hidden="1"/>
    </xf>
    <xf numFmtId="0" fontId="21" fillId="0" borderId="25" xfId="3" applyFont="1" applyBorder="1" applyAlignment="1" applyProtection="1">
      <alignment horizontal="center" vertical="center"/>
      <protection hidden="1"/>
    </xf>
    <xf numFmtId="2" fontId="21" fillId="0" borderId="25" xfId="3" applyNumberFormat="1" applyFont="1" applyBorder="1" applyAlignment="1" applyProtection="1">
      <alignment horizontal="center" vertical="center"/>
      <protection hidden="1"/>
    </xf>
    <xf numFmtId="2" fontId="23" fillId="0" borderId="26" xfId="3" applyNumberFormat="1" applyFont="1" applyBorder="1" applyAlignment="1" applyProtection="1">
      <alignment horizontal="center" vertical="center"/>
      <protection hidden="1"/>
    </xf>
    <xf numFmtId="2" fontId="21" fillId="0" borderId="0" xfId="3" applyNumberFormat="1" applyFont="1" applyAlignment="1" applyProtection="1">
      <alignment horizontal="center" vertical="center"/>
      <protection hidden="1"/>
    </xf>
    <xf numFmtId="2" fontId="23" fillId="0" borderId="18" xfId="3" applyNumberFormat="1" applyFont="1" applyBorder="1" applyAlignment="1" applyProtection="1">
      <alignment horizontal="center" vertical="center"/>
      <protection hidden="1"/>
    </xf>
    <xf numFmtId="0" fontId="21" fillId="0" borderId="17" xfId="3" applyFont="1" applyBorder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right" vertical="center"/>
      <protection hidden="1"/>
    </xf>
    <xf numFmtId="2" fontId="27" fillId="0" borderId="18" xfId="3" applyNumberFormat="1" applyFont="1" applyBorder="1" applyAlignment="1" applyProtection="1">
      <alignment horizontal="center" vertical="center"/>
      <protection hidden="1"/>
    </xf>
    <xf numFmtId="0" fontId="21" fillId="0" borderId="22" xfId="3" applyFont="1" applyBorder="1" applyAlignment="1" applyProtection="1">
      <alignment horizontal="center" vertical="center"/>
      <protection hidden="1"/>
    </xf>
    <xf numFmtId="0" fontId="25" fillId="0" borderId="22" xfId="3" applyFont="1" applyBorder="1" applyAlignment="1" applyProtection="1">
      <alignment horizontal="center" vertical="center"/>
      <protection hidden="1"/>
    </xf>
    <xf numFmtId="2" fontId="21" fillId="0" borderId="21" xfId="3" applyNumberFormat="1" applyFont="1" applyBorder="1" applyAlignment="1" applyProtection="1">
      <alignment horizontal="center" vertical="center"/>
      <protection hidden="1"/>
    </xf>
    <xf numFmtId="2" fontId="27" fillId="0" borderId="23" xfId="3" applyNumberFormat="1" applyFont="1" applyBorder="1" applyAlignment="1" applyProtection="1">
      <alignment horizontal="center" vertical="center"/>
      <protection hidden="1"/>
    </xf>
    <xf numFmtId="0" fontId="24" fillId="0" borderId="0" xfId="3" applyFont="1" applyAlignment="1" applyProtection="1">
      <alignment horizontal="center" vertical="center"/>
      <protection hidden="1"/>
    </xf>
    <xf numFmtId="2" fontId="25" fillId="0" borderId="25" xfId="3" applyNumberFormat="1" applyFont="1" applyBorder="1" applyAlignment="1" applyProtection="1">
      <alignment horizontal="center" vertical="center"/>
      <protection hidden="1"/>
    </xf>
    <xf numFmtId="2" fontId="25" fillId="0" borderId="26" xfId="3" applyNumberFormat="1" applyFont="1" applyBorder="1" applyAlignment="1" applyProtection="1">
      <alignment horizontal="center" vertical="center"/>
      <protection hidden="1"/>
    </xf>
    <xf numFmtId="0" fontId="25" fillId="0" borderId="17" xfId="3" applyFont="1" applyBorder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2" fontId="25" fillId="0" borderId="18" xfId="3" applyNumberFormat="1" applyFont="1" applyBorder="1" applyAlignment="1" applyProtection="1">
      <alignment horizontal="center" vertical="center"/>
      <protection hidden="1"/>
    </xf>
    <xf numFmtId="0" fontId="25" fillId="0" borderId="8" xfId="3" applyFont="1" applyBorder="1" applyAlignment="1" applyProtection="1">
      <alignment horizontal="left" vertical="center"/>
      <protection hidden="1"/>
    </xf>
    <xf numFmtId="0" fontId="25" fillId="0" borderId="9" xfId="3" applyFont="1" applyBorder="1" applyAlignment="1" applyProtection="1">
      <alignment horizontal="center" vertical="center"/>
      <protection hidden="1"/>
    </xf>
    <xf numFmtId="0" fontId="25" fillId="0" borderId="9" xfId="3" applyFont="1" applyBorder="1" applyAlignment="1" applyProtection="1">
      <alignment horizontal="right" vertical="center"/>
      <protection hidden="1"/>
    </xf>
    <xf numFmtId="10" fontId="25" fillId="0" borderId="10" xfId="3" applyNumberFormat="1" applyFont="1" applyBorder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horizontal="left" vertical="center"/>
      <protection hidden="1"/>
    </xf>
    <xf numFmtId="10" fontId="25" fillId="0" borderId="0" xfId="3" applyNumberFormat="1" applyFont="1" applyAlignment="1" applyProtection="1">
      <alignment horizontal="center" vertical="center"/>
      <protection hidden="1"/>
    </xf>
    <xf numFmtId="10" fontId="25" fillId="0" borderId="10" xfId="4" applyNumberFormat="1" applyFont="1" applyFill="1" applyBorder="1" applyAlignment="1" applyProtection="1">
      <alignment horizontal="center" vertical="center"/>
      <protection locked="0"/>
    </xf>
    <xf numFmtId="168" fontId="25" fillId="0" borderId="18" xfId="4" applyNumberFormat="1" applyFont="1" applyFill="1" applyBorder="1" applyAlignment="1" applyProtection="1">
      <alignment horizontal="center" vertical="center"/>
      <protection hidden="1"/>
    </xf>
    <xf numFmtId="10" fontId="25" fillId="0" borderId="0" xfId="4" applyNumberFormat="1" applyFont="1" applyFill="1" applyBorder="1" applyAlignment="1" applyProtection="1">
      <alignment horizontal="center" vertical="center"/>
      <protection hidden="1"/>
    </xf>
    <xf numFmtId="0" fontId="25" fillId="0" borderId="11" xfId="3" applyFont="1" applyBorder="1" applyAlignment="1" applyProtection="1">
      <alignment vertical="center"/>
      <protection hidden="1"/>
    </xf>
    <xf numFmtId="0" fontId="25" fillId="0" borderId="12" xfId="3" applyFont="1" applyBorder="1" applyAlignment="1" applyProtection="1">
      <alignment horizontal="center" vertical="center"/>
      <protection hidden="1"/>
    </xf>
    <xf numFmtId="0" fontId="25" fillId="0" borderId="12" xfId="3" applyFont="1" applyBorder="1" applyAlignment="1" applyProtection="1">
      <alignment horizontal="right" vertical="center"/>
      <protection hidden="1"/>
    </xf>
    <xf numFmtId="10" fontId="25" fillId="0" borderId="13" xfId="4" applyNumberFormat="1" applyFont="1" applyFill="1" applyBorder="1" applyAlignment="1" applyProtection="1">
      <alignment horizontal="center" vertical="center"/>
      <protection hidden="1"/>
    </xf>
    <xf numFmtId="168" fontId="21" fillId="0" borderId="18" xfId="4" applyNumberFormat="1" applyFont="1" applyFill="1" applyBorder="1" applyAlignment="1" applyProtection="1">
      <alignment horizontal="center" vertical="center"/>
      <protection hidden="1"/>
    </xf>
    <xf numFmtId="0" fontId="25" fillId="0" borderId="27" xfId="3" applyFont="1" applyBorder="1" applyAlignment="1" applyProtection="1">
      <alignment horizontal="center" vertical="center"/>
      <protection hidden="1"/>
    </xf>
    <xf numFmtId="10" fontId="25" fillId="0" borderId="28" xfId="4" applyNumberFormat="1" applyFont="1" applyFill="1" applyBorder="1" applyAlignment="1" applyProtection="1">
      <alignment horizontal="center" vertical="center"/>
      <protection locked="0"/>
    </xf>
    <xf numFmtId="2" fontId="21" fillId="0" borderId="18" xfId="4" applyNumberFormat="1" applyFont="1" applyFill="1" applyBorder="1" applyAlignment="1" applyProtection="1">
      <alignment horizontal="center" vertical="center"/>
      <protection hidden="1"/>
    </xf>
    <xf numFmtId="0" fontId="25" fillId="0" borderId="14" xfId="3" applyFont="1" applyBorder="1" applyAlignment="1" applyProtection="1">
      <alignment horizontal="center" vertic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25" fillId="0" borderId="15" xfId="3" applyFont="1" applyBorder="1" applyAlignment="1" applyProtection="1">
      <alignment horizontal="right" vertical="center"/>
      <protection hidden="1"/>
    </xf>
    <xf numFmtId="10" fontId="25" fillId="0" borderId="16" xfId="3" applyNumberFormat="1" applyFont="1" applyBorder="1" applyAlignment="1" applyProtection="1">
      <alignment horizontal="center" vertical="center"/>
      <protection locked="0"/>
    </xf>
    <xf numFmtId="0" fontId="25" fillId="0" borderId="27" xfId="3" applyFont="1" applyBorder="1" applyAlignment="1" applyProtection="1">
      <alignment vertical="center"/>
      <protection hidden="1"/>
    </xf>
    <xf numFmtId="10" fontId="25" fillId="0" borderId="28" xfId="4" applyNumberFormat="1" applyFont="1" applyFill="1" applyBorder="1" applyAlignment="1" applyProtection="1">
      <alignment horizontal="center" vertical="center"/>
      <protection hidden="1"/>
    </xf>
    <xf numFmtId="2" fontId="25" fillId="0" borderId="18" xfId="4" applyNumberFormat="1" applyFont="1" applyFill="1" applyBorder="1" applyAlignment="1" applyProtection="1">
      <alignment horizontal="center" vertical="center"/>
      <protection hidden="1"/>
    </xf>
    <xf numFmtId="10" fontId="25" fillId="0" borderId="28" xfId="4" applyNumberFormat="1" applyFont="1" applyFill="1" applyBorder="1" applyAlignment="1" applyProtection="1">
      <alignment horizontal="center" vertical="center"/>
    </xf>
    <xf numFmtId="10" fontId="25" fillId="0" borderId="16" xfId="4" applyNumberFormat="1" applyFont="1" applyFill="1" applyBorder="1" applyAlignment="1" applyProtection="1">
      <alignment horizontal="center" vertical="center"/>
      <protection hidden="1"/>
    </xf>
    <xf numFmtId="0" fontId="25" fillId="0" borderId="20" xfId="3" applyFont="1" applyBorder="1" applyAlignment="1" applyProtection="1">
      <alignment horizontal="center" vertical="center"/>
      <protection hidden="1"/>
    </xf>
    <xf numFmtId="167" fontId="25" fillId="0" borderId="22" xfId="4" applyFont="1" applyFill="1" applyBorder="1" applyAlignment="1" applyProtection="1">
      <alignment horizontal="center" vertical="center"/>
      <protection hidden="1"/>
    </xf>
    <xf numFmtId="2" fontId="25" fillId="0" borderId="22" xfId="4" applyNumberFormat="1" applyFont="1" applyFill="1" applyBorder="1" applyAlignment="1" applyProtection="1">
      <alignment horizontal="center" vertical="center"/>
      <protection hidden="1"/>
    </xf>
    <xf numFmtId="2" fontId="21" fillId="0" borderId="23" xfId="4" applyNumberFormat="1" applyFont="1" applyFill="1" applyBorder="1" applyAlignment="1" applyProtection="1">
      <alignment horizontal="center" vertical="center"/>
      <protection hidden="1"/>
    </xf>
    <xf numFmtId="167" fontId="24" fillId="0" borderId="0" xfId="4" applyFont="1" applyFill="1" applyBorder="1" applyAlignment="1" applyProtection="1">
      <alignment horizontal="center" vertical="center"/>
      <protection hidden="1"/>
    </xf>
    <xf numFmtId="2" fontId="24" fillId="0" borderId="0" xfId="4" applyNumberFormat="1" applyFont="1" applyFill="1" applyBorder="1" applyAlignment="1" applyProtection="1">
      <alignment horizontal="center" vertical="center"/>
      <protection hidden="1"/>
    </xf>
    <xf numFmtId="2" fontId="23" fillId="0" borderId="0" xfId="4" applyNumberFormat="1" applyFont="1" applyFill="1" applyBorder="1" applyAlignment="1" applyProtection="1">
      <alignment horizontal="center" vertical="center"/>
      <protection hidden="1"/>
    </xf>
    <xf numFmtId="1" fontId="24" fillId="0" borderId="0" xfId="3" applyNumberFormat="1" applyFont="1" applyAlignment="1" applyProtection="1">
      <alignment horizontal="center" vertical="center"/>
      <protection hidden="1"/>
    </xf>
    <xf numFmtId="0" fontId="25" fillId="0" borderId="22" xfId="3" applyFont="1" applyBorder="1" applyAlignment="1" applyProtection="1">
      <alignment vertical="center"/>
      <protection hidden="1"/>
    </xf>
    <xf numFmtId="2" fontId="25" fillId="0" borderId="22" xfId="3" applyNumberFormat="1" applyFont="1" applyBorder="1" applyAlignment="1" applyProtection="1">
      <alignment horizontal="center" vertical="center"/>
      <protection hidden="1"/>
    </xf>
    <xf numFmtId="2" fontId="25" fillId="0" borderId="23" xfId="3" applyNumberFormat="1" applyFont="1" applyBorder="1" applyAlignment="1" applyProtection="1">
      <alignment horizontal="center" vertical="center"/>
      <protection hidden="1"/>
    </xf>
    <xf numFmtId="0" fontId="24" fillId="0" borderId="0" xfId="3" applyFont="1" applyAlignment="1" applyProtection="1">
      <alignment vertical="center"/>
      <protection hidden="1"/>
    </xf>
    <xf numFmtId="0" fontId="25" fillId="0" borderId="25" xfId="3" applyFont="1" applyBorder="1" applyAlignment="1" applyProtection="1">
      <alignment horizontal="center" vertical="center"/>
      <protection hidden="1"/>
    </xf>
    <xf numFmtId="168" fontId="24" fillId="0" borderId="0" xfId="3" applyNumberFormat="1" applyFont="1" applyAlignment="1" applyProtection="1">
      <alignment horizontal="center" vertical="center"/>
      <protection hidden="1"/>
    </xf>
    <xf numFmtId="0" fontId="25" fillId="0" borderId="19" xfId="3" applyFont="1" applyBorder="1" applyAlignment="1" applyProtection="1">
      <alignment horizontal="center" vertical="center"/>
      <protection hidden="1"/>
    </xf>
    <xf numFmtId="10" fontId="25" fillId="0" borderId="19" xfId="3" applyNumberFormat="1" applyFont="1" applyBorder="1" applyAlignment="1" applyProtection="1">
      <alignment horizontal="center" vertical="center"/>
      <protection hidden="1"/>
    </xf>
    <xf numFmtId="10" fontId="25" fillId="0" borderId="22" xfId="3" applyNumberFormat="1" applyFont="1" applyBorder="1" applyAlignment="1" applyProtection="1">
      <alignment horizontal="center" vertical="center"/>
      <protection hidden="1"/>
    </xf>
    <xf numFmtId="0" fontId="24" fillId="0" borderId="18" xfId="3" applyFont="1" applyBorder="1" applyAlignment="1" applyProtection="1">
      <alignment horizontal="center" vertical="center"/>
      <protection hidden="1"/>
    </xf>
    <xf numFmtId="10" fontId="1" fillId="0" borderId="30" xfId="2" applyNumberFormat="1" applyBorder="1"/>
    <xf numFmtId="10" fontId="23" fillId="0" borderId="31" xfId="4" applyNumberFormat="1" applyFont="1" applyFill="1" applyBorder="1" applyAlignment="1" applyProtection="1">
      <alignment horizontal="center" vertical="center"/>
      <protection hidden="1"/>
    </xf>
    <xf numFmtId="169" fontId="24" fillId="0" borderId="0" xfId="3" applyNumberFormat="1" applyFont="1" applyAlignment="1" applyProtection="1">
      <alignment horizontal="center" vertical="center"/>
      <protection hidden="1"/>
    </xf>
    <xf numFmtId="10" fontId="23" fillId="0" borderId="0" xfId="4" applyNumberFormat="1" applyFont="1" applyFill="1" applyBorder="1" applyAlignment="1" applyProtection="1">
      <alignment horizontal="center" vertical="center"/>
      <protection hidden="1"/>
    </xf>
    <xf numFmtId="0" fontId="28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169" fontId="24" fillId="0" borderId="0" xfId="3" applyNumberFormat="1" applyFont="1" applyAlignment="1" applyProtection="1">
      <alignment horizontal="center" vertical="center"/>
      <protection locked="0" hidden="1"/>
    </xf>
    <xf numFmtId="0" fontId="30" fillId="0" borderId="0" xfId="3" applyFont="1" applyAlignment="1" applyProtection="1">
      <alignment horizontal="center" vertical="center"/>
      <protection hidden="1"/>
    </xf>
    <xf numFmtId="2" fontId="30" fillId="0" borderId="0" xfId="3" applyNumberFormat="1" applyFont="1" applyAlignment="1" applyProtection="1">
      <alignment horizontal="center" vertical="center"/>
      <protection hidden="1"/>
    </xf>
    <xf numFmtId="10" fontId="30" fillId="0" borderId="0" xfId="3" applyNumberFormat="1" applyFont="1" applyAlignment="1" applyProtection="1">
      <alignment horizontal="center" vertical="center"/>
      <protection hidden="1"/>
    </xf>
    <xf numFmtId="0" fontId="69" fillId="43" borderId="0" xfId="99" applyFont="1" applyFill="1" applyAlignment="1">
      <alignment vertical="center"/>
    </xf>
    <xf numFmtId="0" fontId="70" fillId="43" borderId="0" xfId="99" applyFont="1" applyFill="1" applyAlignment="1">
      <alignment vertical="center"/>
    </xf>
    <xf numFmtId="0" fontId="69" fillId="43" borderId="0" xfId="99" applyFont="1" applyFill="1" applyAlignment="1">
      <alignment horizontal="center" vertical="center"/>
    </xf>
    <xf numFmtId="0" fontId="70" fillId="43" borderId="0" xfId="99" applyFont="1" applyFill="1" applyAlignment="1">
      <alignment horizontal="center" vertical="center" wrapText="1"/>
    </xf>
    <xf numFmtId="0" fontId="70" fillId="43" borderId="19" xfId="99" applyFont="1" applyFill="1" applyBorder="1" applyAlignment="1">
      <alignment horizontal="center" vertical="center" wrapText="1"/>
    </xf>
    <xf numFmtId="0" fontId="69" fillId="43" borderId="0" xfId="99" applyFont="1" applyFill="1" applyAlignment="1">
      <alignment horizontal="center" vertical="center" wrapText="1"/>
    </xf>
    <xf numFmtId="0" fontId="69" fillId="43" borderId="19" xfId="99" applyFont="1" applyFill="1" applyBorder="1" applyAlignment="1">
      <alignment vertical="center"/>
    </xf>
    <xf numFmtId="0" fontId="70" fillId="43" borderId="8" xfId="99" applyFont="1" applyFill="1" applyBorder="1" applyAlignment="1">
      <alignment vertical="center"/>
    </xf>
    <xf numFmtId="0" fontId="70" fillId="43" borderId="9" xfId="99" applyFont="1" applyFill="1" applyBorder="1" applyAlignment="1">
      <alignment vertical="center"/>
    </xf>
    <xf numFmtId="0" fontId="70" fillId="43" borderId="10" xfId="99" applyFont="1" applyFill="1" applyBorder="1" applyAlignment="1">
      <alignment vertical="center"/>
    </xf>
    <xf numFmtId="43" fontId="70" fillId="43" borderId="19" xfId="99" applyNumberFormat="1" applyFont="1" applyFill="1" applyBorder="1" applyAlignment="1">
      <alignment horizontal="center" vertical="center"/>
    </xf>
    <xf numFmtId="0" fontId="70" fillId="43" borderId="19" xfId="99" applyFont="1" applyFill="1" applyBorder="1" applyAlignment="1">
      <alignment vertical="center"/>
    </xf>
    <xf numFmtId="0" fontId="69" fillId="43" borderId="8" xfId="99" applyFont="1" applyFill="1" applyBorder="1" applyAlignment="1">
      <alignment vertical="center"/>
    </xf>
    <xf numFmtId="0" fontId="69" fillId="43" borderId="9" xfId="99" applyFont="1" applyFill="1" applyBorder="1" applyAlignment="1">
      <alignment vertical="center"/>
    </xf>
    <xf numFmtId="0" fontId="69" fillId="43" borderId="10" xfId="99" applyFont="1" applyFill="1" applyBorder="1" applyAlignment="1">
      <alignment vertical="center"/>
    </xf>
    <xf numFmtId="0" fontId="69" fillId="43" borderId="19" xfId="99" applyFont="1" applyFill="1" applyBorder="1" applyAlignment="1">
      <alignment horizontal="center" vertical="center"/>
    </xf>
    <xf numFmtId="2" fontId="69" fillId="43" borderId="19" xfId="99" applyNumberFormat="1" applyFont="1" applyFill="1" applyBorder="1" applyAlignment="1">
      <alignment horizontal="center" vertical="center"/>
    </xf>
    <xf numFmtId="44" fontId="71" fillId="0" borderId="19" xfId="99" applyNumberFormat="1" applyFont="1" applyBorder="1"/>
    <xf numFmtId="0" fontId="69" fillId="0" borderId="8" xfId="99" applyFont="1" applyFill="1" applyBorder="1" applyAlignment="1">
      <alignment vertical="center"/>
    </xf>
    <xf numFmtId="0" fontId="69" fillId="0" borderId="9" xfId="99" applyFont="1" applyFill="1" applyBorder="1" applyAlignment="1">
      <alignment vertical="center"/>
    </xf>
    <xf numFmtId="0" fontId="69" fillId="0" borderId="10" xfId="99" applyFont="1" applyFill="1" applyBorder="1" applyAlignment="1">
      <alignment vertical="center"/>
    </xf>
    <xf numFmtId="0" fontId="69" fillId="0" borderId="19" xfId="99" applyFont="1" applyFill="1" applyBorder="1" applyAlignment="1">
      <alignment vertical="center"/>
    </xf>
    <xf numFmtId="0" fontId="69" fillId="0" borderId="19" xfId="99" applyFont="1" applyFill="1" applyBorder="1" applyAlignment="1">
      <alignment horizontal="center" vertical="center"/>
    </xf>
    <xf numFmtId="2" fontId="69" fillId="0" borderId="19" xfId="99" applyNumberFormat="1" applyFont="1" applyFill="1" applyBorder="1" applyAlignment="1">
      <alignment horizontal="center" vertical="center"/>
    </xf>
    <xf numFmtId="0" fontId="69" fillId="44" borderId="19" xfId="99" applyFont="1" applyFill="1" applyBorder="1" applyAlignment="1">
      <alignment horizontal="center" vertical="center"/>
    </xf>
    <xf numFmtId="44" fontId="71" fillId="0" borderId="19" xfId="99" applyNumberFormat="1" applyFont="1" applyFill="1" applyBorder="1"/>
    <xf numFmtId="0" fontId="70" fillId="43" borderId="9" xfId="99" applyFont="1" applyFill="1" applyBorder="1" applyAlignment="1">
      <alignment horizontal="center" vertical="center"/>
    </xf>
    <xf numFmtId="44" fontId="70" fillId="43" borderId="9" xfId="99" applyNumberFormat="1" applyFont="1" applyFill="1" applyBorder="1" applyAlignment="1">
      <alignment vertical="center"/>
    </xf>
    <xf numFmtId="44" fontId="72" fillId="0" borderId="19" xfId="99" applyNumberFormat="1" applyFont="1" applyBorder="1"/>
    <xf numFmtId="44" fontId="69" fillId="43" borderId="0" xfId="99" applyNumberFormat="1" applyFont="1" applyFill="1" applyAlignment="1">
      <alignment vertical="center"/>
    </xf>
    <xf numFmtId="0" fontId="70" fillId="43" borderId="19" xfId="99" applyFont="1" applyFill="1" applyBorder="1" applyAlignment="1">
      <alignment horizontal="center" vertical="center"/>
    </xf>
    <xf numFmtId="44" fontId="70" fillId="43" borderId="10" xfId="99" applyNumberFormat="1" applyFont="1" applyFill="1" applyBorder="1" applyAlignment="1">
      <alignment vertical="center"/>
    </xf>
    <xf numFmtId="0" fontId="70" fillId="43" borderId="13" xfId="99" applyFont="1" applyFill="1" applyBorder="1" applyAlignment="1">
      <alignment vertical="center" wrapText="1"/>
    </xf>
    <xf numFmtId="0" fontId="70" fillId="43" borderId="0" xfId="99" applyFont="1" applyFill="1" applyAlignment="1">
      <alignment vertical="center" wrapText="1"/>
    </xf>
    <xf numFmtId="0" fontId="70" fillId="43" borderId="10" xfId="99" applyFont="1" applyFill="1" applyBorder="1" applyAlignment="1">
      <alignment vertical="center" wrapText="1"/>
    </xf>
    <xf numFmtId="10" fontId="10" fillId="18" borderId="7" xfId="1" applyNumberFormat="1" applyFont="1" applyFill="1" applyBorder="1" applyAlignment="1">
      <alignment horizontal="right" vertical="top" wrapText="1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0" fontId="75" fillId="0" borderId="0" xfId="2" applyFont="1" applyAlignment="1">
      <alignment vertical="center"/>
    </xf>
    <xf numFmtId="0" fontId="75" fillId="0" borderId="0" xfId="70" applyFont="1" applyAlignment="1">
      <alignment vertical="center"/>
    </xf>
    <xf numFmtId="0" fontId="75" fillId="0" borderId="0" xfId="79" applyFont="1" applyAlignment="1">
      <alignment vertical="center"/>
    </xf>
    <xf numFmtId="0" fontId="76" fillId="45" borderId="44" xfId="2" applyFont="1" applyFill="1" applyBorder="1" applyAlignment="1">
      <alignment horizontal="center" vertical="center" wrapText="1"/>
    </xf>
    <xf numFmtId="10" fontId="22" fillId="46" borderId="19" xfId="2" applyNumberFormat="1" applyFont="1" applyFill="1" applyBorder="1" applyAlignment="1">
      <alignment horizontal="center" vertical="top" wrapText="1"/>
    </xf>
    <xf numFmtId="10" fontId="75" fillId="0" borderId="0" xfId="2" applyNumberFormat="1" applyFont="1" applyAlignment="1">
      <alignment vertical="center"/>
    </xf>
    <xf numFmtId="43" fontId="75" fillId="0" borderId="0" xfId="2" applyNumberFormat="1" applyFont="1" applyAlignment="1">
      <alignment vertical="center"/>
    </xf>
    <xf numFmtId="44" fontId="22" fillId="46" borderId="19" xfId="54" applyFont="1" applyFill="1" applyBorder="1" applyAlignment="1">
      <alignment horizontal="right" vertical="center" wrapText="1"/>
    </xf>
    <xf numFmtId="44" fontId="22" fillId="46" borderId="19" xfId="2" applyNumberFormat="1" applyFont="1" applyFill="1" applyBorder="1" applyAlignment="1">
      <alignment horizontal="right" vertical="center" wrapText="1"/>
    </xf>
    <xf numFmtId="10" fontId="22" fillId="46" borderId="19" xfId="2" applyNumberFormat="1" applyFont="1" applyFill="1" applyBorder="1" applyAlignment="1">
      <alignment horizontal="center" vertical="center" wrapText="1"/>
    </xf>
    <xf numFmtId="44" fontId="22" fillId="46" borderId="19" xfId="54" applyFont="1" applyFill="1" applyBorder="1" applyAlignment="1">
      <alignment horizontal="center" vertical="center" wrapText="1"/>
    </xf>
    <xf numFmtId="10" fontId="2" fillId="46" borderId="19" xfId="2" applyNumberFormat="1" applyFont="1" applyFill="1" applyBorder="1" applyAlignment="1">
      <alignment horizontal="center" vertical="center" wrapText="1"/>
    </xf>
    <xf numFmtId="44" fontId="2" fillId="46" borderId="19" xfId="2" applyNumberFormat="1" applyFont="1" applyFill="1" applyBorder="1" applyAlignment="1">
      <alignment horizontal="center" vertical="center" wrapText="1"/>
    </xf>
    <xf numFmtId="0" fontId="77" fillId="0" borderId="0" xfId="2" applyFont="1" applyAlignment="1">
      <alignment vertical="center"/>
    </xf>
    <xf numFmtId="44" fontId="2" fillId="46" borderId="19" xfId="2" applyNumberFormat="1" applyFont="1" applyFill="1" applyBorder="1" applyAlignment="1">
      <alignment horizontal="right" vertical="center" wrapText="1"/>
    </xf>
    <xf numFmtId="0" fontId="77" fillId="0" borderId="0" xfId="2" applyFont="1" applyAlignment="1">
      <alignment horizontal="center" vertical="center"/>
    </xf>
    <xf numFmtId="43" fontId="77" fillId="0" borderId="0" xfId="2" applyNumberFormat="1" applyFont="1" applyAlignment="1">
      <alignment vertical="center"/>
    </xf>
    <xf numFmtId="0" fontId="75" fillId="0" borderId="0" xfId="2" applyFont="1" applyAlignment="1">
      <alignment horizontal="center" vertical="center"/>
    </xf>
    <xf numFmtId="0" fontId="1" fillId="0" borderId="0" xfId="2" applyAlignment="1"/>
    <xf numFmtId="0" fontId="0" fillId="0" borderId="0" xfId="0" applyAlignment="1">
      <alignment vertical="top"/>
    </xf>
    <xf numFmtId="0" fontId="2" fillId="2" borderId="0" xfId="0" applyFont="1" applyFill="1" applyAlignment="1">
      <alignment horizontal="left" vertical="top" wrapText="1"/>
    </xf>
    <xf numFmtId="10" fontId="12" fillId="11" borderId="0" xfId="0" applyNumberFormat="1" applyFont="1" applyFill="1" applyAlignment="1">
      <alignment horizontal="left" vertical="top" wrapText="1"/>
    </xf>
    <xf numFmtId="0" fontId="12" fillId="11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wrapText="1"/>
    </xf>
    <xf numFmtId="0" fontId="0" fillId="0" borderId="0" xfId="0"/>
    <xf numFmtId="0" fontId="4" fillId="4" borderId="1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14" fillId="13" borderId="0" xfId="0" applyFont="1" applyFill="1" applyAlignment="1">
      <alignment horizontal="right" vertical="top" wrapText="1"/>
    </xf>
    <xf numFmtId="4" fontId="15" fillId="14" borderId="0" xfId="0" applyNumberFormat="1" applyFont="1" applyFill="1" applyAlignment="1">
      <alignment horizontal="right" vertical="top" wrapText="1"/>
    </xf>
    <xf numFmtId="0" fontId="11" fillId="16" borderId="0" xfId="0" applyFont="1" applyFill="1" applyAlignment="1">
      <alignment horizontal="center" vertical="top" wrapText="1"/>
    </xf>
    <xf numFmtId="0" fontId="2" fillId="19" borderId="0" xfId="0" applyFont="1" applyFill="1" applyAlignment="1">
      <alignment horizontal="left" vertical="top" wrapText="1"/>
    </xf>
    <xf numFmtId="0" fontId="9" fillId="19" borderId="0" xfId="0" applyFont="1" applyFill="1" applyAlignment="1">
      <alignment horizontal="left" vertical="top" wrapText="1"/>
    </xf>
    <xf numFmtId="10" fontId="9" fillId="19" borderId="0" xfId="0" applyNumberFormat="1" applyFont="1" applyFill="1" applyAlignment="1">
      <alignment horizontal="left" vertical="top" wrapText="1"/>
    </xf>
    <xf numFmtId="0" fontId="9" fillId="19" borderId="0" xfId="0" applyFont="1" applyFill="1" applyAlignment="1">
      <alignment horizontal="right" vertical="top" wrapText="1"/>
    </xf>
    <xf numFmtId="4" fontId="9" fillId="19" borderId="0" xfId="0" applyNumberFormat="1" applyFont="1" applyFill="1" applyAlignment="1">
      <alignment horizontal="right" vertical="top" wrapText="1"/>
    </xf>
    <xf numFmtId="0" fontId="11" fillId="19" borderId="0" xfId="0" applyFont="1" applyFill="1" applyAlignment="1">
      <alignment horizontal="center" vertical="top" wrapText="1"/>
    </xf>
    <xf numFmtId="0" fontId="2" fillId="19" borderId="0" xfId="0" applyFont="1" applyFill="1" applyAlignment="1">
      <alignment horizontal="center" wrapText="1"/>
    </xf>
    <xf numFmtId="0" fontId="11" fillId="10" borderId="7" xfId="0" applyFont="1" applyFill="1" applyBorder="1" applyAlignment="1">
      <alignment horizontal="left" vertical="top" wrapText="1"/>
    </xf>
    <xf numFmtId="0" fontId="11" fillId="19" borderId="0" xfId="0" applyFont="1" applyFill="1" applyAlignment="1">
      <alignment horizontal="right" vertical="top" wrapText="1"/>
    </xf>
    <xf numFmtId="0" fontId="2" fillId="19" borderId="7" xfId="0" applyFont="1" applyFill="1" applyBorder="1" applyAlignment="1">
      <alignment horizontal="left" vertical="top" wrapText="1"/>
    </xf>
    <xf numFmtId="0" fontId="10" fillId="18" borderId="7" xfId="0" applyFont="1" applyFill="1" applyBorder="1" applyAlignment="1">
      <alignment horizontal="left" vertical="top" wrapText="1"/>
    </xf>
    <xf numFmtId="0" fontId="6" fillId="17" borderId="7" xfId="0" applyFont="1" applyFill="1" applyBorder="1" applyAlignment="1">
      <alignment horizontal="left" vertical="top" wrapText="1"/>
    </xf>
    <xf numFmtId="0" fontId="11" fillId="9" borderId="7" xfId="0" applyFont="1" applyFill="1" applyBorder="1" applyAlignment="1">
      <alignment horizontal="left" vertical="top" wrapText="1"/>
    </xf>
    <xf numFmtId="0" fontId="2" fillId="19" borderId="7" xfId="0" applyFont="1" applyFill="1" applyBorder="1" applyAlignment="1">
      <alignment horizontal="right" vertical="top" wrapText="1"/>
    </xf>
    <xf numFmtId="0" fontId="2" fillId="19" borderId="7" xfId="0" applyFont="1" applyFill="1" applyBorder="1" applyAlignment="1">
      <alignment horizontal="center" vertical="top" wrapText="1"/>
    </xf>
    <xf numFmtId="165" fontId="11" fillId="9" borderId="7" xfId="0" applyNumberFormat="1" applyFont="1" applyFill="1" applyBorder="1" applyAlignment="1">
      <alignment horizontal="right" vertical="top" wrapText="1"/>
    </xf>
    <xf numFmtId="165" fontId="11" fillId="10" borderId="7" xfId="0" applyNumberFormat="1" applyFont="1" applyFill="1" applyBorder="1" applyAlignment="1">
      <alignment horizontal="right" vertical="top" wrapText="1"/>
    </xf>
    <xf numFmtId="0" fontId="21" fillId="0" borderId="22" xfId="3" applyFont="1" applyBorder="1" applyAlignment="1" applyProtection="1">
      <alignment horizontal="center" vertical="center"/>
      <protection hidden="1"/>
    </xf>
    <xf numFmtId="0" fontId="20" fillId="0" borderId="8" xfId="2" applyFont="1" applyBorder="1" applyAlignment="1">
      <alignment horizontal="left" vertical="center"/>
    </xf>
    <xf numFmtId="0" fontId="20" fillId="0" borderId="9" xfId="2" applyFont="1" applyBorder="1" applyAlignment="1">
      <alignment horizontal="left" vertical="center"/>
    </xf>
    <xf numFmtId="0" fontId="20" fillId="0" borderId="10" xfId="2" applyFont="1" applyBorder="1" applyAlignment="1">
      <alignment horizontal="left" vertical="center"/>
    </xf>
    <xf numFmtId="0" fontId="21" fillId="0" borderId="8" xfId="2" applyFont="1" applyBorder="1" applyAlignment="1">
      <alignment horizontal="left" vertical="center" wrapText="1"/>
    </xf>
    <xf numFmtId="0" fontId="21" fillId="0" borderId="9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 wrapText="1"/>
    </xf>
    <xf numFmtId="0" fontId="21" fillId="20" borderId="8" xfId="2" applyFont="1" applyFill="1" applyBorder="1" applyAlignment="1">
      <alignment horizontal="center" vertical="center"/>
    </xf>
    <xf numFmtId="0" fontId="21" fillId="20" borderId="9" xfId="2" applyFont="1" applyFill="1" applyBorder="1" applyAlignment="1">
      <alignment horizontal="center" vertical="center"/>
    </xf>
    <xf numFmtId="0" fontId="21" fillId="20" borderId="10" xfId="2" applyFont="1" applyFill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21" fillId="0" borderId="17" xfId="3" applyFont="1" applyBorder="1" applyAlignment="1" applyProtection="1">
      <alignment horizontal="left" vertical="center"/>
      <protection hidden="1"/>
    </xf>
    <xf numFmtId="0" fontId="21" fillId="0" borderId="0" xfId="3" applyFont="1" applyAlignment="1" applyProtection="1">
      <alignment horizontal="left" vertical="center"/>
      <protection hidden="1"/>
    </xf>
    <xf numFmtId="0" fontId="21" fillId="0" borderId="21" xfId="3" applyFont="1" applyBorder="1" applyAlignment="1" applyProtection="1">
      <alignment horizontal="left" vertical="center"/>
      <protection hidden="1"/>
    </xf>
    <xf numFmtId="0" fontId="21" fillId="0" borderId="22" xfId="3" applyFont="1" applyBorder="1" applyAlignment="1" applyProtection="1">
      <alignment horizontal="left" vertical="center"/>
      <protection hidden="1"/>
    </xf>
    <xf numFmtId="0" fontId="21" fillId="0" borderId="24" xfId="3" applyFont="1" applyBorder="1" applyAlignment="1" applyProtection="1">
      <alignment horizontal="left" vertical="center"/>
      <protection hidden="1"/>
    </xf>
    <xf numFmtId="0" fontId="21" fillId="0" borderId="25" xfId="3" applyFont="1" applyBorder="1" applyAlignment="1" applyProtection="1">
      <alignment horizontal="left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3" fillId="0" borderId="29" xfId="3" applyFont="1" applyBorder="1" applyAlignment="1" applyProtection="1">
      <alignment horizontal="right" vertical="center"/>
      <protection hidden="1"/>
    </xf>
    <xf numFmtId="0" fontId="23" fillId="0" borderId="30" xfId="3" applyFont="1" applyBorder="1" applyAlignment="1" applyProtection="1">
      <alignment horizontal="right" vertical="center"/>
      <protection hidden="1"/>
    </xf>
    <xf numFmtId="169" fontId="24" fillId="0" borderId="0" xfId="3" applyNumberFormat="1" applyFont="1" applyAlignment="1" applyProtection="1">
      <alignment horizontal="center" vertical="center"/>
      <protection hidden="1"/>
    </xf>
    <xf numFmtId="2" fontId="24" fillId="0" borderId="0" xfId="3" applyNumberFormat="1" applyFont="1" applyAlignment="1" applyProtection="1">
      <alignment horizontal="center" vertical="center"/>
      <protection hidden="1"/>
    </xf>
    <xf numFmtId="0" fontId="21" fillId="0" borderId="25" xfId="3" applyFont="1" applyBorder="1" applyAlignment="1" applyProtection="1">
      <alignment horizontal="center" vertical="center"/>
      <protection hidden="1"/>
    </xf>
    <xf numFmtId="0" fontId="25" fillId="0" borderId="27" xfId="3" applyFont="1" applyBorder="1" applyAlignment="1" applyProtection="1">
      <alignment horizontal="center" vertical="center"/>
      <protection hidden="1"/>
    </xf>
    <xf numFmtId="0" fontId="69" fillId="43" borderId="42" xfId="99" applyFont="1" applyFill="1" applyBorder="1" applyAlignment="1">
      <alignment horizontal="center" vertical="center" wrapText="1"/>
    </xf>
    <xf numFmtId="0" fontId="69" fillId="43" borderId="44" xfId="99" applyFont="1" applyFill="1" applyBorder="1" applyAlignment="1">
      <alignment horizontal="center" vertical="center" wrapText="1"/>
    </xf>
    <xf numFmtId="0" fontId="68" fillId="43" borderId="0" xfId="99" applyFont="1" applyFill="1" applyAlignment="1">
      <alignment horizontal="center" vertical="center"/>
    </xf>
    <xf numFmtId="0" fontId="70" fillId="43" borderId="0" xfId="99" applyFont="1" applyFill="1" applyAlignment="1">
      <alignment horizontal="left" vertical="center" wrapText="1"/>
    </xf>
    <xf numFmtId="0" fontId="70" fillId="43" borderId="19" xfId="99" applyFont="1" applyFill="1" applyBorder="1" applyAlignment="1">
      <alignment horizontal="center" vertical="center" wrapText="1"/>
    </xf>
    <xf numFmtId="0" fontId="69" fillId="43" borderId="42" xfId="99" applyFont="1" applyFill="1" applyBorder="1" applyAlignment="1">
      <alignment horizontal="center" vertical="center" textRotation="90" wrapText="1"/>
    </xf>
    <xf numFmtId="0" fontId="69" fillId="43" borderId="43" xfId="99" applyFont="1" applyFill="1" applyBorder="1" applyAlignment="1">
      <alignment horizontal="center" vertical="center" textRotation="90" wrapText="1"/>
    </xf>
    <xf numFmtId="0" fontId="69" fillId="43" borderId="44" xfId="99" applyFont="1" applyFill="1" applyBorder="1" applyAlignment="1">
      <alignment horizontal="center" vertical="center" textRotation="90" wrapText="1"/>
    </xf>
    <xf numFmtId="0" fontId="73" fillId="43" borderId="19" xfId="99" applyFont="1" applyFill="1" applyBorder="1" applyAlignment="1">
      <alignment horizontal="left" vertical="center" wrapText="1"/>
    </xf>
    <xf numFmtId="0" fontId="73" fillId="43" borderId="8" xfId="99" applyFont="1" applyFill="1" applyBorder="1" applyAlignment="1">
      <alignment horizontal="left" vertical="center" wrapText="1"/>
    </xf>
    <xf numFmtId="44" fontId="70" fillId="43" borderId="8" xfId="99" applyNumberFormat="1" applyFont="1" applyFill="1" applyBorder="1" applyAlignment="1">
      <alignment horizontal="center" vertical="center" wrapText="1"/>
    </xf>
    <xf numFmtId="44" fontId="70" fillId="43" borderId="9" xfId="99" applyNumberFormat="1" applyFont="1" applyFill="1" applyBorder="1" applyAlignment="1">
      <alignment horizontal="center" vertical="center" wrapText="1"/>
    </xf>
    <xf numFmtId="0" fontId="73" fillId="43" borderId="19" xfId="99" applyFont="1" applyFill="1" applyBorder="1" applyAlignment="1">
      <alignment horizontal="right" vertical="center" wrapText="1"/>
    </xf>
    <xf numFmtId="0" fontId="73" fillId="43" borderId="8" xfId="99" applyFont="1" applyFill="1" applyBorder="1" applyAlignment="1">
      <alignment horizontal="right" vertical="center" wrapText="1"/>
    </xf>
    <xf numFmtId="44" fontId="73" fillId="43" borderId="8" xfId="62" applyNumberFormat="1" applyFont="1" applyFill="1" applyBorder="1" applyAlignment="1">
      <alignment horizontal="center" vertical="center" wrapText="1"/>
    </xf>
    <xf numFmtId="44" fontId="73" fillId="43" borderId="9" xfId="62" applyNumberFormat="1" applyFont="1" applyFill="1" applyBorder="1" applyAlignment="1">
      <alignment horizontal="center" vertical="center" wrapText="1"/>
    </xf>
    <xf numFmtId="0" fontId="73" fillId="43" borderId="19" xfId="99" applyFont="1" applyFill="1" applyBorder="1" applyAlignment="1">
      <alignment horizontal="center" vertical="center" wrapText="1"/>
    </xf>
    <xf numFmtId="0" fontId="73" fillId="43" borderId="8" xfId="99" applyFont="1" applyFill="1" applyBorder="1" applyAlignment="1">
      <alignment horizontal="center" vertical="center" wrapText="1"/>
    </xf>
    <xf numFmtId="44" fontId="73" fillId="43" borderId="8" xfId="99" applyNumberFormat="1" applyFont="1" applyFill="1" applyBorder="1" applyAlignment="1">
      <alignment horizontal="center" vertical="center" wrapText="1"/>
    </xf>
    <xf numFmtId="44" fontId="73" fillId="43" borderId="9" xfId="99" applyNumberFormat="1" applyFont="1" applyFill="1" applyBorder="1" applyAlignment="1">
      <alignment horizontal="center" vertical="center" wrapText="1"/>
    </xf>
    <xf numFmtId="0" fontId="9" fillId="46" borderId="19" xfId="2" applyFont="1" applyFill="1" applyBorder="1" applyAlignment="1">
      <alignment horizontal="center" vertical="center" wrapText="1"/>
    </xf>
    <xf numFmtId="0" fontId="9" fillId="46" borderId="19" xfId="2" applyFont="1" applyFill="1" applyBorder="1" applyAlignment="1">
      <alignment horizontal="left" vertical="center" wrapText="1"/>
    </xf>
    <xf numFmtId="0" fontId="74" fillId="43" borderId="8" xfId="70" applyFont="1" applyFill="1" applyBorder="1" applyAlignment="1" applyProtection="1">
      <alignment horizontal="left" vertical="center"/>
      <protection locked="0" hidden="1"/>
    </xf>
    <xf numFmtId="0" fontId="74" fillId="43" borderId="9" xfId="70" applyFont="1" applyFill="1" applyBorder="1" applyAlignment="1" applyProtection="1">
      <alignment horizontal="left" vertical="center"/>
      <protection locked="0" hidden="1"/>
    </xf>
    <xf numFmtId="0" fontId="74" fillId="43" borderId="10" xfId="70" applyFont="1" applyFill="1" applyBorder="1" applyAlignment="1" applyProtection="1">
      <alignment horizontal="left" vertical="center"/>
      <protection locked="0" hidden="1"/>
    </xf>
    <xf numFmtId="0" fontId="21" fillId="45" borderId="8" xfId="92" applyFont="1" applyFill="1" applyBorder="1" applyAlignment="1">
      <alignment horizontal="center" vertical="center"/>
    </xf>
    <xf numFmtId="0" fontId="21" fillId="45" borderId="9" xfId="92" applyFont="1" applyFill="1" applyBorder="1" applyAlignment="1">
      <alignment horizontal="center" vertical="center"/>
    </xf>
    <xf numFmtId="0" fontId="21" fillId="45" borderId="10" xfId="92" applyFont="1" applyFill="1" applyBorder="1" applyAlignment="1">
      <alignment horizontal="center" vertical="center"/>
    </xf>
    <xf numFmtId="0" fontId="2" fillId="46" borderId="8" xfId="2" applyFont="1" applyFill="1" applyBorder="1" applyAlignment="1">
      <alignment horizontal="center" vertical="center" wrapText="1"/>
    </xf>
    <xf numFmtId="0" fontId="2" fillId="46" borderId="9" xfId="2" applyFont="1" applyFill="1" applyBorder="1" applyAlignment="1">
      <alignment horizontal="center" vertical="center" wrapText="1"/>
    </xf>
    <xf numFmtId="0" fontId="2" fillId="46" borderId="10" xfId="2" applyFont="1" applyFill="1" applyBorder="1" applyAlignment="1">
      <alignment horizontal="center" vertical="center" wrapText="1"/>
    </xf>
    <xf numFmtId="0" fontId="9" fillId="46" borderId="42" xfId="2" applyFont="1" applyFill="1" applyBorder="1" applyAlignment="1">
      <alignment horizontal="center" vertical="center" wrapText="1"/>
    </xf>
    <xf numFmtId="0" fontId="9" fillId="46" borderId="44" xfId="2" applyFont="1" applyFill="1" applyBorder="1" applyAlignment="1">
      <alignment horizontal="center" vertical="center" wrapText="1"/>
    </xf>
    <xf numFmtId="0" fontId="9" fillId="46" borderId="42" xfId="2" applyFont="1" applyFill="1" applyBorder="1" applyAlignment="1">
      <alignment horizontal="left" vertical="center" wrapText="1"/>
    </xf>
    <xf numFmtId="0" fontId="9" fillId="46" borderId="44" xfId="2" applyFont="1" applyFill="1" applyBorder="1" applyAlignment="1">
      <alignment horizontal="left" vertical="center" wrapText="1"/>
    </xf>
    <xf numFmtId="0" fontId="66" fillId="0" borderId="0" xfId="170" applyFont="1" applyFill="1" applyAlignment="1" applyProtection="1">
      <alignment horizontal="center" vertical="center" wrapText="1"/>
    </xf>
    <xf numFmtId="0" fontId="66" fillId="0" borderId="0" xfId="170" applyFont="1" applyFill="1" applyAlignment="1" applyProtection="1">
      <alignment horizontal="center" vertical="center" wrapText="1"/>
    </xf>
    <xf numFmtId="4" fontId="66" fillId="0" borderId="0" xfId="170" applyNumberFormat="1" applyFont="1" applyFill="1" applyAlignment="1" applyProtection="1">
      <alignment horizontal="center" vertical="center" wrapText="1"/>
    </xf>
    <xf numFmtId="0" fontId="66" fillId="0" borderId="0" xfId="170" applyFont="1" applyFill="1" applyAlignment="1" applyProtection="1">
      <alignment horizontal="left" vertical="center"/>
    </xf>
    <xf numFmtId="0" fontId="66" fillId="0" borderId="45" xfId="170" applyFont="1" applyFill="1" applyBorder="1" applyAlignment="1" applyProtection="1">
      <alignment horizontal="center" vertical="center" wrapText="1"/>
    </xf>
    <xf numFmtId="0" fontId="66" fillId="0" borderId="46" xfId="170" applyFont="1" applyFill="1" applyBorder="1" applyAlignment="1" applyProtection="1">
      <alignment horizontal="center" vertical="center" wrapText="1"/>
    </xf>
    <xf numFmtId="0" fontId="66" fillId="0" borderId="47" xfId="170" applyFont="1" applyFill="1" applyBorder="1" applyAlignment="1" applyProtection="1">
      <alignment horizontal="center" vertical="center" wrapText="1"/>
    </xf>
    <xf numFmtId="0" fontId="66" fillId="0" borderId="48" xfId="170" applyFont="1" applyFill="1" applyBorder="1" applyAlignment="1" applyProtection="1">
      <alignment horizontal="center" vertical="center" wrapText="1"/>
    </xf>
    <xf numFmtId="0" fontId="66" fillId="0" borderId="49" xfId="170" applyFont="1" applyFill="1" applyBorder="1" applyAlignment="1" applyProtection="1">
      <alignment horizontal="center" vertical="center" wrapText="1"/>
    </xf>
    <xf numFmtId="0" fontId="66" fillId="0" borderId="14" xfId="170" applyFont="1" applyFill="1" applyBorder="1" applyAlignment="1" applyProtection="1">
      <alignment horizontal="center" vertical="center" wrapText="1"/>
    </xf>
    <xf numFmtId="0" fontId="66" fillId="0" borderId="16" xfId="170" applyFont="1" applyFill="1" applyBorder="1" applyAlignment="1" applyProtection="1">
      <alignment horizontal="center" vertical="center" wrapText="1"/>
    </xf>
    <xf numFmtId="0" fontId="66" fillId="0" borderId="15" xfId="170" applyFont="1" applyFill="1" applyBorder="1" applyAlignment="1" applyProtection="1">
      <alignment horizontal="center" vertical="center" wrapText="1"/>
    </xf>
    <xf numFmtId="0" fontId="66" fillId="0" borderId="50" xfId="170" applyFont="1" applyFill="1" applyBorder="1" applyAlignment="1" applyProtection="1">
      <alignment horizontal="center" vertical="center" wrapText="1"/>
    </xf>
    <xf numFmtId="0" fontId="66" fillId="0" borderId="51" xfId="170" applyFont="1" applyFill="1" applyBorder="1" applyAlignment="1" applyProtection="1">
      <alignment horizontal="center" vertical="center" wrapText="1"/>
    </xf>
    <xf numFmtId="0" fontId="32" fillId="0" borderId="48" xfId="170" applyFill="1" applyBorder="1" applyAlignment="1" applyProtection="1">
      <alignment horizontal="center" vertical="top" wrapText="1"/>
    </xf>
    <xf numFmtId="0" fontId="32" fillId="0" borderId="49" xfId="170" applyFill="1" applyBorder="1" applyAlignment="1" applyProtection="1">
      <alignment horizontal="center" vertical="top" wrapText="1"/>
    </xf>
    <xf numFmtId="0" fontId="32" fillId="0" borderId="51" xfId="170" applyFill="1" applyBorder="1" applyAlignment="1" applyProtection="1">
      <alignment horizontal="center" vertical="top" wrapText="1"/>
    </xf>
    <xf numFmtId="10" fontId="32" fillId="0" borderId="50" xfId="170" applyNumberFormat="1" applyFill="1" applyBorder="1" applyAlignment="1" applyProtection="1">
      <alignment horizontal="center" vertical="center"/>
    </xf>
    <xf numFmtId="10" fontId="66" fillId="0" borderId="50" xfId="170" applyNumberFormat="1" applyFont="1" applyFill="1" applyBorder="1" applyAlignment="1" applyProtection="1">
      <alignment horizontal="center" vertical="center"/>
    </xf>
    <xf numFmtId="0" fontId="57" fillId="0" borderId="47" xfId="170" applyFont="1" applyFill="1" applyBorder="1" applyAlignment="1" applyProtection="1">
      <alignment horizontal="left" vertical="center"/>
    </xf>
    <xf numFmtId="10" fontId="66" fillId="0" borderId="0" xfId="170" applyNumberFormat="1" applyFont="1" applyFill="1" applyAlignment="1" applyProtection="1">
      <alignment horizontal="center" vertical="center" wrapText="1"/>
    </xf>
  </cellXfs>
  <cellStyles count="171">
    <cellStyle name="20% - Ênfase1 100" xfId="5"/>
    <cellStyle name="20% - Ênfase1 2" xfId="6"/>
    <cellStyle name="20% - Ênfase2 2" xfId="7"/>
    <cellStyle name="20% - Ênfase3 2" xfId="8"/>
    <cellStyle name="20% - Ênfase4 2" xfId="9"/>
    <cellStyle name="20% - Ênfase5 2" xfId="10"/>
    <cellStyle name="20% - Ênfase6 2" xfId="11"/>
    <cellStyle name="40% - Ênfase1 2" xfId="12"/>
    <cellStyle name="40% - Ênfase2 2" xfId="13"/>
    <cellStyle name="40% - Ênfase3 2" xfId="14"/>
    <cellStyle name="40% - Ênfase4 2" xfId="15"/>
    <cellStyle name="40% - Ênfase5 2" xfId="16"/>
    <cellStyle name="40% - Ênfase6 2" xfId="17"/>
    <cellStyle name="60% - Ênfase1 2" xfId="18"/>
    <cellStyle name="60% - Ênfase2 2" xfId="19"/>
    <cellStyle name="60% - Ênfase3 2" xfId="20"/>
    <cellStyle name="60% - Ênfase4 2" xfId="21"/>
    <cellStyle name="60% - Ênfase5 2" xfId="22"/>
    <cellStyle name="60% - Ênfase6 2" xfId="23"/>
    <cellStyle name="60% - Ênfase6 37" xfId="24"/>
    <cellStyle name="Bom 2" xfId="25"/>
    <cellStyle name="Cabeçalho 1" xfId="26"/>
    <cellStyle name="Cabeçalho 2" xfId="27"/>
    <cellStyle name="Cálculo 2" xfId="28"/>
    <cellStyle name="Célula de Verificação 2" xfId="29"/>
    <cellStyle name="Célula Vinculada 2" xfId="30"/>
    <cellStyle name="Comma0" xfId="31"/>
    <cellStyle name="Data" xfId="32"/>
    <cellStyle name="Ênfase1 2" xfId="33"/>
    <cellStyle name="Ênfase2 2" xfId="34"/>
    <cellStyle name="Ênfase3 2" xfId="35"/>
    <cellStyle name="Ênfase4 2" xfId="36"/>
    <cellStyle name="Ênfase5 2" xfId="37"/>
    <cellStyle name="Ênfase6 2" xfId="38"/>
    <cellStyle name="Entrada 2" xfId="39"/>
    <cellStyle name="Estilo 1" xfId="40"/>
    <cellStyle name="Euro" xfId="41"/>
    <cellStyle name="Excel Built-in Excel Built-in Excel Built-in Excel Built-in Excel Built-in Excel Built-in Excel Built-in Excel Built-in Separador de milhares 4" xfId="42"/>
    <cellStyle name="Excel Built-in Excel Built-in Excel Built-in Excel Built-in Excel Built-in Excel Built-in Excel Built-in Separador de milhares 4" xfId="43"/>
    <cellStyle name="Excel Built-in Normal" xfId="44"/>
    <cellStyle name="Excel Built-in Normal 1" xfId="45"/>
    <cellStyle name="Excel Built-in Normal 2" xfId="46"/>
    <cellStyle name="Excel_BuiltIn_Comma" xfId="47"/>
    <cellStyle name="Fixo" xfId="48"/>
    <cellStyle name="Heading" xfId="49"/>
    <cellStyle name="Heading1" xfId="50"/>
    <cellStyle name="Hiperlink 2" xfId="51"/>
    <cellStyle name="Incorreto 2" xfId="52"/>
    <cellStyle name="Indefinido" xfId="53"/>
    <cellStyle name="Moeda 2" xfId="54"/>
    <cellStyle name="Moeda 2 2" xfId="55"/>
    <cellStyle name="Moeda 2 2 2" xfId="56"/>
    <cellStyle name="Moeda 2 3" xfId="57"/>
    <cellStyle name="Moeda 2 3 2" xfId="58"/>
    <cellStyle name="Moeda 2 4" xfId="59"/>
    <cellStyle name="Moeda 2 4 2" xfId="60"/>
    <cellStyle name="Moeda 2 5" xfId="61"/>
    <cellStyle name="Moeda 2 6" xfId="62"/>
    <cellStyle name="Moeda 3" xfId="63"/>
    <cellStyle name="Moeda 3 2" xfId="64"/>
    <cellStyle name="Moeda 4" xfId="65"/>
    <cellStyle name="Moeda0" xfId="66"/>
    <cellStyle name="mpenho" xfId="67"/>
    <cellStyle name="mpenho 2" xfId="68"/>
    <cellStyle name="Neutra 2" xfId="69"/>
    <cellStyle name="Normal" xfId="0" builtinId="0"/>
    <cellStyle name="Normal 10" xfId="70"/>
    <cellStyle name="Normal 11" xfId="71"/>
    <cellStyle name="Normal 11 9" xfId="72"/>
    <cellStyle name="Normal 12" xfId="73"/>
    <cellStyle name="Normal 13" xfId="2"/>
    <cellStyle name="Normal 14" xfId="74"/>
    <cellStyle name="Normal 15 3" xfId="75"/>
    <cellStyle name="Normal 16 2" xfId="76"/>
    <cellStyle name="Normal 2" xfId="77"/>
    <cellStyle name="Normal 2 11" xfId="78"/>
    <cellStyle name="Normal 2 2" xfId="3"/>
    <cellStyle name="Normal 2 2 11" xfId="79"/>
    <cellStyle name="Normal 2 2 11 2" xfId="80"/>
    <cellStyle name="Normal 2 2 2" xfId="81"/>
    <cellStyle name="Normal 2 3" xfId="82"/>
    <cellStyle name="Normal 2 3 2" xfId="83"/>
    <cellStyle name="Normal 2 4" xfId="84"/>
    <cellStyle name="Normal 2 4 2" xfId="85"/>
    <cellStyle name="Normal 2 5" xfId="86"/>
    <cellStyle name="Normal 2 6" xfId="170"/>
    <cellStyle name="Normal 2_6 - SKATE" xfId="87"/>
    <cellStyle name="Normal 3" xfId="88"/>
    <cellStyle name="Normal 3 2" xfId="89"/>
    <cellStyle name="Normal 3 3" xfId="90"/>
    <cellStyle name="Normal 3 4" xfId="91"/>
    <cellStyle name="Normal 32" xfId="92"/>
    <cellStyle name="Normal 4" xfId="93"/>
    <cellStyle name="Normal 4 2" xfId="94"/>
    <cellStyle name="Normal 4 2 2" xfId="95"/>
    <cellStyle name="Normal 4 3" xfId="96"/>
    <cellStyle name="Normal 5" xfId="97"/>
    <cellStyle name="Normal 5 2" xfId="98"/>
    <cellStyle name="Normal 5 3" xfId="99"/>
    <cellStyle name="Normal 6" xfId="100"/>
    <cellStyle name="Normal 6 2" xfId="101"/>
    <cellStyle name="Normal 6 3" xfId="102"/>
    <cellStyle name="Normal 6 4" xfId="103"/>
    <cellStyle name="Normal 6 5" xfId="104"/>
    <cellStyle name="Normal 7" xfId="105"/>
    <cellStyle name="Normal 7 2" xfId="106"/>
    <cellStyle name="Normal 7 35 2 2" xfId="107"/>
    <cellStyle name="Normal 7 36" xfId="108"/>
    <cellStyle name="Normal 8" xfId="109"/>
    <cellStyle name="Normal 8 2" xfId="110"/>
    <cellStyle name="Normal 9" xfId="111"/>
    <cellStyle name="Nota 2" xfId="112"/>
    <cellStyle name="Nota 2 2" xfId="113"/>
    <cellStyle name="Percentual" xfId="114"/>
    <cellStyle name="Ponto" xfId="115"/>
    <cellStyle name="Porcentagem" xfId="1" builtinId="5"/>
    <cellStyle name="Porcentagem 2" xfId="116"/>
    <cellStyle name="Porcentagem 2 2" xfId="117"/>
    <cellStyle name="Porcentagem 2 2 2" xfId="118"/>
    <cellStyle name="Porcentagem 2 2 3" xfId="119"/>
    <cellStyle name="Porcentagem 2 3" xfId="120"/>
    <cellStyle name="Porcentagem 2 3 2" xfId="121"/>
    <cellStyle name="Porcentagem 3" xfId="122"/>
    <cellStyle name="Porcentagem 4" xfId="123"/>
    <cellStyle name="Porcentagem 4 2" xfId="124"/>
    <cellStyle name="Porcentagem 7" xfId="125"/>
    <cellStyle name="Result" xfId="126"/>
    <cellStyle name="Result2" xfId="127"/>
    <cellStyle name="Saída 2" xfId="128"/>
    <cellStyle name="Separador de m" xfId="129"/>
    <cellStyle name="Separador de milhares 2" xfId="130"/>
    <cellStyle name="Separador de milhares 2 2" xfId="4"/>
    <cellStyle name="Separador de milhares 2 2 2" xfId="131"/>
    <cellStyle name="Separador de milhares 2 3" xfId="132"/>
    <cellStyle name="Separador de milhares 2 3 2" xfId="133"/>
    <cellStyle name="Separador de milhares 2 4" xfId="134"/>
    <cellStyle name="Separador de milhares 2 5" xfId="135"/>
    <cellStyle name="Separador de milhares 2 6" xfId="136"/>
    <cellStyle name="Separador de milhares 2 7" xfId="137"/>
    <cellStyle name="Separador de milhares 2 8" xfId="138"/>
    <cellStyle name="Separador de milhares 3" xfId="139"/>
    <cellStyle name="Separador de milhares 3 2" xfId="140"/>
    <cellStyle name="Separador de milhares 4" xfId="141"/>
    <cellStyle name="Separador de milhares 4 2" xfId="142"/>
    <cellStyle name="Separador de milhares 5" xfId="143"/>
    <cellStyle name="Texto de Aviso 2" xfId="144"/>
    <cellStyle name="Texto Explicativo 2" xfId="145"/>
    <cellStyle name="Título 1 1" xfId="146"/>
    <cellStyle name="Título 1 1 1" xfId="147"/>
    <cellStyle name="Título 1 2" xfId="148"/>
    <cellStyle name="Título 2 2" xfId="149"/>
    <cellStyle name="Título 3 2" xfId="150"/>
    <cellStyle name="Título 3 2 2" xfId="151"/>
    <cellStyle name="Título 4 2" xfId="152"/>
    <cellStyle name="Título 5" xfId="153"/>
    <cellStyle name="Título 6" xfId="154"/>
    <cellStyle name="Titulo1" xfId="155"/>
    <cellStyle name="Titulo2" xfId="156"/>
    <cellStyle name="Total 2" xfId="157"/>
    <cellStyle name="Vírgula 13" xfId="158"/>
    <cellStyle name="Vírgula 19" xfId="159"/>
    <cellStyle name="Vírgula 2" xfId="160"/>
    <cellStyle name="Vírgula 2 2" xfId="161"/>
    <cellStyle name="Vírgula 3" xfId="162"/>
    <cellStyle name="Vírgula 3 2" xfId="163"/>
    <cellStyle name="Vírgula 4" xfId="164"/>
    <cellStyle name="Vírgula 5" xfId="165"/>
    <cellStyle name="Vírgula 5 2" xfId="166"/>
    <cellStyle name="Vírgula 6" xfId="167"/>
    <cellStyle name="Vírgula 7" xfId="168"/>
    <cellStyle name="Vírgula0" xfId="169"/>
  </cellStyles>
  <dxfs count="26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 patternType="lightDown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auto="1"/>
      </font>
      <fill>
        <patternFill patternType="lightDown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auto="1"/>
      </font>
      <fill>
        <patternFill patternType="lightDown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457201</xdr:colOff>
      <xdr:row>50</xdr:row>
      <xdr:rowOff>50800</xdr:rowOff>
    </xdr:from>
    <xdr:to>
      <xdr:col>5</xdr:col>
      <xdr:colOff>631826</xdr:colOff>
      <xdr:row>56</xdr:row>
      <xdr:rowOff>101600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4017A02-AAC8-4648-A8E6-48100D77BB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829"/>
        <a:stretch/>
      </xdr:blipFill>
      <xdr:spPr>
        <a:xfrm>
          <a:off x="1504951" y="9604375"/>
          <a:ext cx="6584950" cy="1193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SSAGEM\NOSSA%20SENHORA%20NAZARE\HD%20-%20IDEPI%20-%20Tomada%20de%20Pre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rcamento%20tr%20-%20mbuq%20-%20bri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Cliente\Documents\Hidros\Paulo%20Henrique\Orcas\Picos\CBUQ%20Ruas%20de%20Picos%20-%20Usina%20Lago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tr&#237;cio\patricio\J%20S%20Engenharia\J%20S%20Eng.%20Ltda%20-%2005\Pro-05\Pro006-05%20DRENAGEM%20(UFPI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ah/Desktop/IDEPI/ABASTECIMENTO%20-%20BALNE&#193;RIO%20-%20MELHORIAS%20SANIT&#193;RIAS%20-%20BUEIRO/AGRICOLANDIA%20-%20BURACO%20DAGUA/AGRICOLANDIA%20-%20BURACO%20DAGUA/BDI%202016%20SEINFRA%20INSS%204,5%25%20ONERADO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qu/Downloads/SADA/PASSAGEM%20MOLHADA%20BOQUEIR&#195;O/OR&#199;AMENTO%20SEM%20DESONERA&#199;&#195;O/24153810-20200610110856orcamento-modelo-exce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qu/Downloads/SADA/PASSAGEM%20MOLHADA%20BOQUEIR&#195;O/OR&#199;AMENTO%20SEM%20DESONERA&#199;&#195;O/SADA/PASSAGEM%20MOLHADA%20BOQUEIR&#195;O/3.0%20Or&#231;amento%20-%20Pas.%20Molhad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qu/Downloads/SADA-PI/CAMPO%20MAIOR%20-%20PI/OR&#199;AMENTO%20COM%20DESONERA&#199;&#195;O%20-%20GALP&#195;O%20CAMPO%20MA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 Terraple Prev"/>
      <sheetName val="Vol Terraple (3)"/>
      <sheetName val="Vol Terraple (2)"/>
      <sheetName val="Preco Novo"/>
      <sheetName val="Revisao"/>
      <sheetName val="Revisao Memoria"/>
      <sheetName val="Sicro Dren"/>
      <sheetName val="Sicro OAC"/>
      <sheetName val="Transp"/>
      <sheetName val="Asfalto"/>
      <sheetName val="Dados"/>
      <sheetName val="Parametros"/>
      <sheetName val="DMT"/>
      <sheetName val="CRONOG"/>
      <sheetName val="Justifica"/>
      <sheetName val="Resumo Drenagem"/>
      <sheetName val="Cap 1"/>
      <sheetName val="Cap 2"/>
      <sheetName val="Cap 3"/>
      <sheetName val="Tubular"/>
      <sheetName val="Cap 4"/>
      <sheetName val="Cap 5"/>
      <sheetName val="Cap 6"/>
      <sheetName val="Passagem01"/>
      <sheetName val="Passagem02"/>
      <sheetName val="Drenagem"/>
      <sheetName val="Cerca"/>
      <sheetName val="Plan1"/>
      <sheetName val="FGV"/>
      <sheetName val="Req med"/>
      <sheetName val="Req med_reaj"/>
      <sheetName val="C. LIST ANEXO"/>
      <sheetName val="FATURA ANEXO 1 "/>
      <sheetName val="MEDIÇÃO ANEXO 2A"/>
      <sheetName val="MEM. CALC. ANEXO 3"/>
      <sheetName val="MEDIÇÃO ANEXO 2B"/>
      <sheetName val="FATURA ANEXO 2B"/>
      <sheetName val="QUADRO DE  VOLUME ANEXO 5"/>
      <sheetName val="RELATÓRIO FOTOGRÁFICO NEXO 5"/>
      <sheetName val="CRON. FÍS. REAL. ANEXO 6"/>
      <sheetName val="QUADRO RESUMO FINAN. ANEXO 7"/>
      <sheetName val="LAUDO TÉCNICO ANEXO 8"/>
      <sheetName val="DIÁRIO  DE OBRA ANEXO 9"/>
      <sheetName val="ISS"/>
      <sheetName val="Plan2"/>
      <sheetName val="Vol Terraple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B2" t="str">
            <v>INSTITUTO DE DESENVOLVIMENTO DO PIAUÍ - IDEPI</v>
          </cell>
        </row>
        <row r="3">
          <cell r="C3" t="str">
            <v>MELHORAMENTO DA IMPLANTAÇÃO E PAVIMENTAÇÃO ASFÁLTICA EM TRATAMENTO SUPERFICIAL DUPLO COM BANHO DILUÍDO NA PISTA DE ROLAMENTO E TRATAMENTO SUPERFICIAL SIMPLES COM BANHO DILUÍDO DOS ACOSTAMENTOS DA RODOVIA PI-242, TRECHO: ENTRONC. PI-241, EM FLORESTA DO PIA</v>
          </cell>
        </row>
        <row r="6">
          <cell r="B6" t="str">
            <v xml:space="preserve"> CONTRATO : 051/2012</v>
          </cell>
        </row>
        <row r="7">
          <cell r="B7" t="str">
            <v>MEMORIAL DESCRITIVO</v>
          </cell>
        </row>
        <row r="9">
          <cell r="C9" t="str">
            <v>EXTENSÃO DO TRECHO</v>
          </cell>
        </row>
        <row r="10">
          <cell r="C10" t="str">
            <v>Subtrechos</v>
          </cell>
          <cell r="H10" t="str">
            <v>Extensão</v>
          </cell>
          <cell r="I10" t="str">
            <v>Área</v>
          </cell>
        </row>
        <row r="11">
          <cell r="C11" t="str">
            <v>Estaca Inicial</v>
          </cell>
          <cell r="F11" t="str">
            <v>Estaca Final</v>
          </cell>
          <cell r="H11" t="str">
            <v>(m)</v>
          </cell>
          <cell r="I11" t="str">
            <v>(m²)</v>
          </cell>
          <cell r="J11" t="str">
            <v>CLASSIF.</v>
          </cell>
        </row>
        <row r="12">
          <cell r="C12">
            <v>0</v>
          </cell>
          <cell r="D12">
            <v>0</v>
          </cell>
          <cell r="E12" t="str">
            <v>a</v>
          </cell>
          <cell r="F12">
            <v>538</v>
          </cell>
          <cell r="G12">
            <v>0</v>
          </cell>
          <cell r="H12">
            <v>10760</v>
          </cell>
          <cell r="J12" t="str">
            <v>Pista Simples</v>
          </cell>
        </row>
        <row r="13">
          <cell r="C13">
            <v>538</v>
          </cell>
          <cell r="D13">
            <v>0</v>
          </cell>
          <cell r="E13" t="str">
            <v>a</v>
          </cell>
          <cell r="F13">
            <v>565</v>
          </cell>
          <cell r="G13">
            <v>0</v>
          </cell>
          <cell r="H13">
            <v>540</v>
          </cell>
          <cell r="J13" t="str">
            <v>Calçamento</v>
          </cell>
        </row>
        <row r="14">
          <cell r="C14">
            <v>565</v>
          </cell>
          <cell r="D14">
            <v>0</v>
          </cell>
          <cell r="E14" t="str">
            <v>a</v>
          </cell>
          <cell r="F14">
            <v>899</v>
          </cell>
          <cell r="G14">
            <v>10</v>
          </cell>
          <cell r="H14">
            <v>6690</v>
          </cell>
          <cell r="J14" t="str">
            <v>Pista Simples</v>
          </cell>
        </row>
        <row r="15">
          <cell r="C15">
            <v>899</v>
          </cell>
          <cell r="D15">
            <v>10</v>
          </cell>
          <cell r="E15" t="str">
            <v>a</v>
          </cell>
          <cell r="F15">
            <v>901</v>
          </cell>
          <cell r="G15">
            <v>15</v>
          </cell>
          <cell r="H15">
            <v>45</v>
          </cell>
          <cell r="J15" t="str">
            <v xml:space="preserve">Passagem </v>
          </cell>
        </row>
        <row r="16">
          <cell r="C16">
            <v>901</v>
          </cell>
          <cell r="D16">
            <v>15</v>
          </cell>
          <cell r="E16" t="str">
            <v>a</v>
          </cell>
          <cell r="F16">
            <v>1174</v>
          </cell>
          <cell r="G16">
            <v>5</v>
          </cell>
          <cell r="H16">
            <v>5450</v>
          </cell>
          <cell r="J16" t="str">
            <v>Pista Simples</v>
          </cell>
        </row>
        <row r="17">
          <cell r="C17">
            <v>1174</v>
          </cell>
          <cell r="D17">
            <v>5</v>
          </cell>
          <cell r="E17" t="str">
            <v>a</v>
          </cell>
          <cell r="F17">
            <v>1175</v>
          </cell>
          <cell r="G17">
            <v>17</v>
          </cell>
          <cell r="H17">
            <v>32</v>
          </cell>
          <cell r="J17" t="str">
            <v xml:space="preserve">Passagem </v>
          </cell>
        </row>
        <row r="18">
          <cell r="C18">
            <v>1175</v>
          </cell>
          <cell r="D18">
            <v>17</v>
          </cell>
          <cell r="E18" t="str">
            <v>a</v>
          </cell>
          <cell r="F18">
            <v>1227</v>
          </cell>
          <cell r="G18">
            <v>5</v>
          </cell>
          <cell r="H18">
            <v>1028</v>
          </cell>
          <cell r="J18" t="str">
            <v>Pista Simples</v>
          </cell>
        </row>
        <row r="20">
          <cell r="M20">
            <v>24545</v>
          </cell>
        </row>
        <row r="22">
          <cell r="C22" t="str">
            <v>DISTRIBUIÇÃO DA EXTENSÃO</v>
          </cell>
        </row>
        <row r="23">
          <cell r="C23" t="str">
            <v xml:space="preserve">Passagem </v>
          </cell>
          <cell r="H23">
            <v>77</v>
          </cell>
          <cell r="I23" t="str">
            <v>m</v>
          </cell>
        </row>
        <row r="24">
          <cell r="C24" t="str">
            <v>Pista Simples</v>
          </cell>
          <cell r="H24">
            <v>23928</v>
          </cell>
          <cell r="I24" t="str">
            <v>m</v>
          </cell>
        </row>
        <row r="25">
          <cell r="C25" t="str">
            <v>Interseção (BR-230)</v>
          </cell>
          <cell r="H25">
            <v>0</v>
          </cell>
          <cell r="I25" t="str">
            <v>m</v>
          </cell>
        </row>
        <row r="26">
          <cell r="C26" t="str">
            <v>Calçamento</v>
          </cell>
          <cell r="H26">
            <v>540</v>
          </cell>
          <cell r="I26" t="str">
            <v>m</v>
          </cell>
        </row>
        <row r="27">
          <cell r="M27">
            <v>24545</v>
          </cell>
        </row>
        <row r="29">
          <cell r="C29" t="str">
            <v>DISTRIBUIÇÃO DOS SERVIÇOS DE PAVIMENTAÇÃO POR EXTENSÃO (PISTA SIMPLES)</v>
          </cell>
        </row>
        <row r="30">
          <cell r="A30" t="str">
            <v>Regularização</v>
          </cell>
          <cell r="C30" t="e">
            <v>#REF!</v>
          </cell>
          <cell r="H30">
            <v>23928</v>
          </cell>
          <cell r="I30" t="str">
            <v>m</v>
          </cell>
        </row>
        <row r="31">
          <cell r="A31" t="str">
            <v>base</v>
          </cell>
          <cell r="C31" t="e">
            <v>#REF!</v>
          </cell>
          <cell r="H31">
            <v>23928</v>
          </cell>
          <cell r="I31" t="str">
            <v>m</v>
          </cell>
        </row>
        <row r="32">
          <cell r="A32" t="str">
            <v>Imprimação</v>
          </cell>
          <cell r="C32" t="e">
            <v>#REF!</v>
          </cell>
          <cell r="H32">
            <v>23928</v>
          </cell>
          <cell r="I32" t="str">
            <v>m</v>
          </cell>
        </row>
        <row r="33">
          <cell r="A33" t="str">
            <v>CBUQ</v>
          </cell>
          <cell r="C33" t="str">
            <v>CBUQ</v>
          </cell>
          <cell r="H33">
            <v>540</v>
          </cell>
          <cell r="I33" t="str">
            <v>m</v>
          </cell>
        </row>
        <row r="34">
          <cell r="A34" t="str">
            <v>tsd</v>
          </cell>
          <cell r="C34" t="e">
            <v>#REF!</v>
          </cell>
          <cell r="H34">
            <v>23928</v>
          </cell>
          <cell r="I34" t="str">
            <v>m</v>
          </cell>
        </row>
        <row r="35">
          <cell r="A35" t="str">
            <v>tss</v>
          </cell>
          <cell r="C35" t="e">
            <v>#N/A</v>
          </cell>
          <cell r="H35">
            <v>23928</v>
          </cell>
          <cell r="I35" t="str">
            <v>m</v>
          </cell>
        </row>
        <row r="38">
          <cell r="C38" t="str">
            <v>Cálculo do Deflator</v>
          </cell>
        </row>
        <row r="39">
          <cell r="C39" t="str">
            <v>Edital</v>
          </cell>
          <cell r="F39">
            <v>7888118.9100000001</v>
          </cell>
        </row>
        <row r="40">
          <cell r="C40" t="str">
            <v>Proposta Hidros</v>
          </cell>
          <cell r="F40">
            <v>7888118.9100000001</v>
          </cell>
        </row>
        <row r="41">
          <cell r="C41" t="str">
            <v>Deflator</v>
          </cell>
          <cell r="F41">
            <v>1</v>
          </cell>
        </row>
        <row r="43">
          <cell r="B43" t="str">
            <v>1.0</v>
          </cell>
          <cell r="C43" t="e">
            <v>#N/A</v>
          </cell>
          <cell r="M43" t="str">
            <v>xxx</v>
          </cell>
        </row>
        <row r="45">
          <cell r="B45" t="str">
            <v>1.1</v>
          </cell>
          <cell r="C45" t="e">
            <v>#N/A</v>
          </cell>
          <cell r="M45">
            <v>1</v>
          </cell>
        </row>
        <row r="46">
          <cell r="C46" t="e">
            <v>#N/A</v>
          </cell>
        </row>
        <row r="47">
          <cell r="C47" t="e">
            <v>#N/A</v>
          </cell>
        </row>
        <row r="48">
          <cell r="C48" t="e">
            <v>#N/A</v>
          </cell>
        </row>
        <row r="50">
          <cell r="B50" t="str">
            <v>1.2</v>
          </cell>
          <cell r="C50" t="e">
            <v>#N/A</v>
          </cell>
          <cell r="M50">
            <v>1</v>
          </cell>
        </row>
        <row r="51">
          <cell r="C51" t="e">
            <v>#N/A</v>
          </cell>
        </row>
        <row r="52">
          <cell r="C52" t="e">
            <v>#N/A</v>
          </cell>
        </row>
        <row r="53">
          <cell r="C53" t="e">
            <v>#N/A</v>
          </cell>
        </row>
        <row r="55">
          <cell r="B55" t="str">
            <v>1.3</v>
          </cell>
          <cell r="C55" t="e">
            <v>#N/A</v>
          </cell>
          <cell r="M55">
            <v>2</v>
          </cell>
        </row>
        <row r="56">
          <cell r="C56" t="e">
            <v>#N/A</v>
          </cell>
        </row>
        <row r="57">
          <cell r="C57" t="e">
            <v>#N/A</v>
          </cell>
        </row>
        <row r="58">
          <cell r="C58" t="e">
            <v>#N/A</v>
          </cell>
        </row>
        <row r="61">
          <cell r="B61" t="str">
            <v>2.0</v>
          </cell>
          <cell r="C61" t="e">
            <v>#N/A</v>
          </cell>
          <cell r="M61" t="str">
            <v>xxx</v>
          </cell>
        </row>
        <row r="63">
          <cell r="B63" t="str">
            <v>2.1</v>
          </cell>
          <cell r="C63" t="e">
            <v>#N/A</v>
          </cell>
          <cell r="M63">
            <v>239280</v>
          </cell>
        </row>
        <row r="64">
          <cell r="C64" t="e">
            <v>#N/A</v>
          </cell>
        </row>
        <row r="65">
          <cell r="C65" t="e">
            <v>#N/A</v>
          </cell>
        </row>
        <row r="66">
          <cell r="C66" t="e">
            <v>#N/A</v>
          </cell>
        </row>
        <row r="68">
          <cell r="C68" t="str">
            <v>Área = 23.928,000 x 10,00 = 239.280,000</v>
          </cell>
        </row>
        <row r="70">
          <cell r="C70" t="str">
            <v>Extensão</v>
          </cell>
          <cell r="D70" t="str">
            <v>Largura</v>
          </cell>
          <cell r="E70" t="str">
            <v>Área</v>
          </cell>
        </row>
        <row r="71">
          <cell r="C71" t="str">
            <v>(m)</v>
          </cell>
          <cell r="D71" t="str">
            <v>(m)</v>
          </cell>
          <cell r="E71" t="str">
            <v>(m²)</v>
          </cell>
          <cell r="F71" t="str">
            <v>OBS</v>
          </cell>
        </row>
        <row r="72">
          <cell r="C72">
            <v>23928</v>
          </cell>
          <cell r="D72">
            <v>10</v>
          </cell>
          <cell r="E72">
            <v>239280</v>
          </cell>
          <cell r="F72" t="str">
            <v>Rodovia</v>
          </cell>
        </row>
        <row r="74">
          <cell r="C74">
            <v>23928</v>
          </cell>
          <cell r="E74">
            <v>239280</v>
          </cell>
        </row>
        <row r="76">
          <cell r="B76" t="str">
            <v>2.2</v>
          </cell>
          <cell r="C76" t="e">
            <v>#N/A</v>
          </cell>
          <cell r="M76" t="e">
            <v>#REF!</v>
          </cell>
        </row>
        <row r="77">
          <cell r="C77" t="e">
            <v>#N/A</v>
          </cell>
        </row>
        <row r="78">
          <cell r="C78" t="e">
            <v>#N/A</v>
          </cell>
        </row>
        <row r="79">
          <cell r="C79" t="e">
            <v>#N/A</v>
          </cell>
        </row>
        <row r="81">
          <cell r="B81" t="str">
            <v>2.3</v>
          </cell>
          <cell r="C81" t="e">
            <v>#N/A</v>
          </cell>
          <cell r="M81" t="e">
            <v>#REF!</v>
          </cell>
        </row>
        <row r="82">
          <cell r="C82" t="e">
            <v>#N/A</v>
          </cell>
        </row>
        <row r="83">
          <cell r="C83" t="e">
            <v>#N/A</v>
          </cell>
        </row>
        <row r="84">
          <cell r="C84" t="e">
            <v>#N/A</v>
          </cell>
        </row>
        <row r="86">
          <cell r="B86" t="str">
            <v>2.4</v>
          </cell>
          <cell r="C86" t="e">
            <v>#N/A</v>
          </cell>
          <cell r="M86" t="e">
            <v>#REF!</v>
          </cell>
        </row>
        <row r="87">
          <cell r="C87" t="e">
            <v>#N/A</v>
          </cell>
        </row>
        <row r="88">
          <cell r="C88" t="e">
            <v>#N/A</v>
          </cell>
        </row>
        <row r="89">
          <cell r="C89" t="e">
            <v>#N/A</v>
          </cell>
        </row>
        <row r="91">
          <cell r="B91" t="str">
            <v>2.5</v>
          </cell>
          <cell r="C91" t="e">
            <v>#N/A</v>
          </cell>
          <cell r="M91" t="e">
            <v>#REF!</v>
          </cell>
        </row>
        <row r="92">
          <cell r="C92" t="e">
            <v>#N/A</v>
          </cell>
        </row>
        <row r="93">
          <cell r="C93" t="e">
            <v>#N/A</v>
          </cell>
        </row>
        <row r="94">
          <cell r="C94" t="e">
            <v>#N/A</v>
          </cell>
        </row>
        <row r="97">
          <cell r="B97" t="str">
            <v>2.6</v>
          </cell>
          <cell r="C97" t="e">
            <v>#N/A</v>
          </cell>
          <cell r="M97" t="e">
            <v>#REF!</v>
          </cell>
        </row>
        <row r="98">
          <cell r="C98" t="e">
            <v>#N/A</v>
          </cell>
        </row>
        <row r="99">
          <cell r="C99" t="e">
            <v>#N/A</v>
          </cell>
        </row>
        <row r="100">
          <cell r="C100" t="e">
            <v>#N/A</v>
          </cell>
        </row>
        <row r="103">
          <cell r="B103" t="str">
            <v>2.7</v>
          </cell>
          <cell r="C103" t="e">
            <v>#N/A</v>
          </cell>
          <cell r="M103" t="e">
            <v>#REF!</v>
          </cell>
        </row>
        <row r="104">
          <cell r="C104" t="e">
            <v>#N/A</v>
          </cell>
        </row>
        <row r="105">
          <cell r="C105" t="e">
            <v>#N/A</v>
          </cell>
        </row>
        <row r="106">
          <cell r="C106" t="e">
            <v>#N/A</v>
          </cell>
        </row>
        <row r="108">
          <cell r="F108" t="str">
            <v>Material</v>
          </cell>
        </row>
        <row r="109">
          <cell r="F109" t="str">
            <v>Escavado</v>
          </cell>
        </row>
        <row r="110">
          <cell r="C110" t="str">
            <v>Item</v>
          </cell>
          <cell r="D110" t="str">
            <v>Material</v>
          </cell>
          <cell r="F110" t="str">
            <v>(m3)</v>
          </cell>
        </row>
        <row r="111">
          <cell r="C111" t="str">
            <v>2.2</v>
          </cell>
          <cell r="D111" t="e">
            <v>#N/A</v>
          </cell>
          <cell r="F111" t="e">
            <v>#REF!</v>
          </cell>
          <cell r="L111" t="str">
            <v>xxxx</v>
          </cell>
        </row>
        <row r="112">
          <cell r="C112" t="str">
            <v>2.3</v>
          </cell>
          <cell r="D112" t="e">
            <v>#N/A</v>
          </cell>
          <cell r="F112" t="e">
            <v>#REF!</v>
          </cell>
          <cell r="L112" t="str">
            <v>xxxxxx</v>
          </cell>
        </row>
        <row r="113">
          <cell r="C113" t="str">
            <v>2.4</v>
          </cell>
          <cell r="D113" t="e">
            <v>#N/A</v>
          </cell>
          <cell r="F113" t="e">
            <v>#REF!</v>
          </cell>
          <cell r="L113" t="str">
            <v>xxxxxx</v>
          </cell>
        </row>
        <row r="114">
          <cell r="C114" t="str">
            <v>2.5</v>
          </cell>
          <cell r="D114" t="e">
            <v>#N/A</v>
          </cell>
          <cell r="F114" t="e">
            <v>#REF!</v>
          </cell>
          <cell r="L114" t="str">
            <v>xxxxxx</v>
          </cell>
        </row>
        <row r="115">
          <cell r="C115" t="str">
            <v>2.6</v>
          </cell>
          <cell r="D115" t="e">
            <v>#N/A</v>
          </cell>
          <cell r="F115" t="e">
            <v>#REF!</v>
          </cell>
          <cell r="L115" t="str">
            <v>xxxxxx</v>
          </cell>
        </row>
        <row r="117">
          <cell r="C117" t="str">
            <v>TOTAL</v>
          </cell>
          <cell r="F117" t="e">
            <v>#REF!</v>
          </cell>
        </row>
        <row r="120">
          <cell r="C120" t="str">
            <v>Material Escavado</v>
          </cell>
          <cell r="G120" t="str">
            <v>Compactação</v>
          </cell>
        </row>
        <row r="121">
          <cell r="C121" t="str">
            <v>(m3)</v>
          </cell>
          <cell r="E121" t="str">
            <v>Empolamento</v>
          </cell>
          <cell r="G121" t="str">
            <v>(m3)</v>
          </cell>
        </row>
        <row r="122">
          <cell r="C122" t="e">
            <v>#REF!</v>
          </cell>
          <cell r="D122" t="str">
            <v>÷</v>
          </cell>
          <cell r="E122">
            <v>1.25</v>
          </cell>
          <cell r="F122" t="str">
            <v>=</v>
          </cell>
          <cell r="G122" t="e">
            <v>#REF!</v>
          </cell>
        </row>
        <row r="126">
          <cell r="B126" t="str">
            <v>2.8</v>
          </cell>
          <cell r="C126" t="e">
            <v>#N/A</v>
          </cell>
          <cell r="M126" t="e">
            <v>#REF!</v>
          </cell>
        </row>
        <row r="127">
          <cell r="C127" t="e">
            <v>#N/A</v>
          </cell>
        </row>
        <row r="128">
          <cell r="C128" t="e">
            <v>#N/A</v>
          </cell>
        </row>
        <row r="129">
          <cell r="C129" t="e">
            <v>#N/A</v>
          </cell>
        </row>
        <row r="131">
          <cell r="C131" t="e">
            <v>#N/A</v>
          </cell>
        </row>
        <row r="132">
          <cell r="C132" t="str">
            <v>Item</v>
          </cell>
          <cell r="E132" t="str">
            <v>Consumo Água</v>
          </cell>
          <cell r="G132" t="str">
            <v>DMT</v>
          </cell>
          <cell r="I132" t="str">
            <v>Transporte</v>
          </cell>
        </row>
        <row r="133">
          <cell r="C133" t="str">
            <v>2.7</v>
          </cell>
          <cell r="E133" t="str">
            <v>(t/m3)</v>
          </cell>
          <cell r="G133" t="str">
            <v>(Km)</v>
          </cell>
          <cell r="I133" t="str">
            <v>(tkm)</v>
          </cell>
        </row>
        <row r="134">
          <cell r="C134" t="e">
            <v>#REF!</v>
          </cell>
          <cell r="D134" t="str">
            <v>x</v>
          </cell>
          <cell r="E134">
            <v>0.18</v>
          </cell>
          <cell r="F134" t="str">
            <v>x</v>
          </cell>
          <cell r="G134">
            <v>1.1100000000000001</v>
          </cell>
          <cell r="H134" t="str">
            <v>=</v>
          </cell>
          <cell r="I134" t="e">
            <v>#REF!</v>
          </cell>
        </row>
        <row r="138">
          <cell r="B138" t="str">
            <v>3.0</v>
          </cell>
          <cell r="C138" t="str">
            <v>PAVIMENTAÇÃO</v>
          </cell>
          <cell r="M138" t="str">
            <v>xxx</v>
          </cell>
        </row>
        <row r="140">
          <cell r="B140" t="str">
            <v>3.1</v>
          </cell>
          <cell r="C140" t="e">
            <v>#N/A</v>
          </cell>
          <cell r="M140">
            <v>220137.60000000001</v>
          </cell>
        </row>
        <row r="141">
          <cell r="C141" t="e">
            <v>#N/A</v>
          </cell>
        </row>
        <row r="142">
          <cell r="C142" t="e">
            <v>#N/A</v>
          </cell>
        </row>
        <row r="143">
          <cell r="C143" t="e">
            <v>#N/A</v>
          </cell>
        </row>
        <row r="145">
          <cell r="C145" t="str">
            <v>Regularização</v>
          </cell>
        </row>
        <row r="146">
          <cell r="C146" t="str">
            <v>Extensão</v>
          </cell>
          <cell r="E146" t="str">
            <v>Largura</v>
          </cell>
          <cell r="G146" t="str">
            <v>Área</v>
          </cell>
        </row>
        <row r="147">
          <cell r="C147" t="str">
            <v>(m)</v>
          </cell>
          <cell r="E147" t="str">
            <v>(m)</v>
          </cell>
          <cell r="G147" t="str">
            <v>(m2)</v>
          </cell>
          <cell r="H147" t="str">
            <v>OBS.</v>
          </cell>
        </row>
        <row r="148">
          <cell r="C148">
            <v>23928</v>
          </cell>
          <cell r="D148" t="str">
            <v>x</v>
          </cell>
          <cell r="E148">
            <v>9.1999999999999993</v>
          </cell>
          <cell r="F148" t="str">
            <v>=</v>
          </cell>
          <cell r="G148">
            <v>220137.60000000001</v>
          </cell>
          <cell r="H148" t="str">
            <v>Pista Simples</v>
          </cell>
        </row>
        <row r="149">
          <cell r="G149">
            <v>0</v>
          </cell>
          <cell r="H149">
            <v>0</v>
          </cell>
        </row>
        <row r="150">
          <cell r="F150" t="str">
            <v>TOTAL</v>
          </cell>
          <cell r="G150">
            <v>220137.60000000001</v>
          </cell>
        </row>
        <row r="152">
          <cell r="B152" t="str">
            <v>3.2</v>
          </cell>
          <cell r="C152" t="e">
            <v>#N/A</v>
          </cell>
          <cell r="M152">
            <v>42591.839999999997</v>
          </cell>
        </row>
        <row r="153">
          <cell r="C153" t="e">
            <v>#N/A</v>
          </cell>
        </row>
        <row r="154">
          <cell r="C154" t="e">
            <v>#N/A</v>
          </cell>
        </row>
        <row r="155">
          <cell r="C155" t="e">
            <v>#N/A</v>
          </cell>
        </row>
        <row r="157">
          <cell r="C157" t="str">
            <v>Base</v>
          </cell>
        </row>
        <row r="158">
          <cell r="C158" t="str">
            <v>Extensão</v>
          </cell>
          <cell r="E158" t="str">
            <v>Largura</v>
          </cell>
          <cell r="G158" t="str">
            <v>Área</v>
          </cell>
        </row>
        <row r="159">
          <cell r="C159" t="str">
            <v>(m)</v>
          </cell>
          <cell r="E159" t="str">
            <v>(m)</v>
          </cell>
          <cell r="G159" t="str">
            <v>(m2)</v>
          </cell>
          <cell r="H159" t="str">
            <v>OBS.</v>
          </cell>
        </row>
        <row r="160">
          <cell r="C160">
            <v>23928</v>
          </cell>
          <cell r="D160" t="str">
            <v>x</v>
          </cell>
          <cell r="E160">
            <v>8.9</v>
          </cell>
          <cell r="F160" t="str">
            <v>=</v>
          </cell>
          <cell r="G160">
            <v>212959.2</v>
          </cell>
          <cell r="H160" t="str">
            <v>Pista Simples</v>
          </cell>
        </row>
        <row r="162">
          <cell r="F162" t="str">
            <v>TOTAL</v>
          </cell>
          <cell r="G162">
            <v>212959.2</v>
          </cell>
        </row>
        <row r="164">
          <cell r="C164" t="str">
            <v>Área</v>
          </cell>
          <cell r="E164" t="str">
            <v>Espes.</v>
          </cell>
          <cell r="G164" t="str">
            <v>Volume</v>
          </cell>
        </row>
        <row r="165">
          <cell r="C165" t="str">
            <v>(m2)</v>
          </cell>
          <cell r="E165" t="str">
            <v>(m)</v>
          </cell>
          <cell r="G165" t="str">
            <v>(m3)</v>
          </cell>
          <cell r="H165" t="str">
            <v>OBS.</v>
          </cell>
        </row>
        <row r="166">
          <cell r="C166">
            <v>212959.2</v>
          </cell>
          <cell r="D166" t="str">
            <v>x</v>
          </cell>
          <cell r="E166">
            <v>0.2</v>
          </cell>
          <cell r="F166" t="str">
            <v>=</v>
          </cell>
          <cell r="G166">
            <v>42591.839999999997</v>
          </cell>
          <cell r="H166" t="str">
            <v>Pista Simples</v>
          </cell>
        </row>
        <row r="168">
          <cell r="F168" t="str">
            <v>TOTAL</v>
          </cell>
          <cell r="G168">
            <v>42591.839999999997</v>
          </cell>
        </row>
        <row r="170">
          <cell r="B170" t="str">
            <v>3.3</v>
          </cell>
          <cell r="C170" t="e">
            <v>#N/A</v>
          </cell>
          <cell r="M170">
            <v>214731.022</v>
          </cell>
        </row>
        <row r="171">
          <cell r="C171" t="e">
            <v>#N/A</v>
          </cell>
        </row>
        <row r="172">
          <cell r="C172" t="e">
            <v>#N/A</v>
          </cell>
        </row>
        <row r="173">
          <cell r="C173" t="e">
            <v>#N/A</v>
          </cell>
        </row>
        <row r="175">
          <cell r="C175" t="str">
            <v>Item</v>
          </cell>
          <cell r="E175" t="str">
            <v>Densidade</v>
          </cell>
          <cell r="I175" t="str">
            <v>Material p/ Transporte</v>
          </cell>
        </row>
        <row r="176">
          <cell r="C176" t="str">
            <v>3.2</v>
          </cell>
          <cell r="E176" t="str">
            <v>(t/m³)</v>
          </cell>
          <cell r="G176" t="str">
            <v>Empolamento</v>
          </cell>
          <cell r="I176" t="str">
            <v>(t)</v>
          </cell>
        </row>
        <row r="177">
          <cell r="C177">
            <v>42591.839999999997</v>
          </cell>
          <cell r="D177" t="str">
            <v>x</v>
          </cell>
          <cell r="E177">
            <v>1.6</v>
          </cell>
          <cell r="F177" t="str">
            <v>x</v>
          </cell>
          <cell r="G177">
            <v>1.1499999999999999</v>
          </cell>
          <cell r="H177" t="str">
            <v>=</v>
          </cell>
          <cell r="I177">
            <v>78368.986000000004</v>
          </cell>
        </row>
        <row r="179">
          <cell r="F179" t="str">
            <v>TOTAL</v>
          </cell>
          <cell r="I179">
            <v>78368.986000000004</v>
          </cell>
        </row>
        <row r="180">
          <cell r="C180" t="str">
            <v>Material p/ Transporte</v>
          </cell>
        </row>
        <row r="181">
          <cell r="E181" t="str">
            <v>DMT</v>
          </cell>
          <cell r="G181" t="str">
            <v>Transporte</v>
          </cell>
        </row>
        <row r="182">
          <cell r="C182" t="str">
            <v>(t)</v>
          </cell>
          <cell r="E182" t="str">
            <v>(Km)</v>
          </cell>
          <cell r="G182" t="str">
            <v>(tkm)</v>
          </cell>
        </row>
        <row r="183">
          <cell r="C183">
            <v>78368.986000000004</v>
          </cell>
          <cell r="D183" t="str">
            <v>x</v>
          </cell>
          <cell r="E183">
            <v>2.74</v>
          </cell>
          <cell r="F183" t="str">
            <v>=</v>
          </cell>
          <cell r="G183">
            <v>214731.022</v>
          </cell>
        </row>
        <row r="185">
          <cell r="F185" t="str">
            <v>TOTAL</v>
          </cell>
          <cell r="G185">
            <v>214731.022</v>
          </cell>
        </row>
        <row r="187">
          <cell r="B187" t="str">
            <v>3.4</v>
          </cell>
          <cell r="C187" t="e">
            <v>#N/A</v>
          </cell>
          <cell r="M187">
            <v>191424</v>
          </cell>
        </row>
        <row r="188">
          <cell r="C188" t="e">
            <v>#N/A</v>
          </cell>
        </row>
        <row r="189">
          <cell r="C189" t="e">
            <v>#N/A</v>
          </cell>
        </row>
        <row r="190">
          <cell r="C190" t="e">
            <v>#N/A</v>
          </cell>
        </row>
        <row r="192">
          <cell r="C192" t="str">
            <v>Imprimação</v>
          </cell>
        </row>
        <row r="193">
          <cell r="C193" t="str">
            <v>Extensão</v>
          </cell>
          <cell r="E193" t="str">
            <v>Largura</v>
          </cell>
          <cell r="G193" t="str">
            <v>Área</v>
          </cell>
        </row>
        <row r="194">
          <cell r="C194" t="str">
            <v>(m)</v>
          </cell>
          <cell r="E194" t="str">
            <v>(m)</v>
          </cell>
          <cell r="G194" t="str">
            <v>(m2)</v>
          </cell>
          <cell r="H194" t="str">
            <v>OBS.</v>
          </cell>
        </row>
        <row r="195">
          <cell r="C195">
            <v>23928</v>
          </cell>
          <cell r="D195" t="str">
            <v>x</v>
          </cell>
          <cell r="E195">
            <v>8</v>
          </cell>
          <cell r="F195" t="str">
            <v>=</v>
          </cell>
          <cell r="G195">
            <v>191424</v>
          </cell>
          <cell r="H195" t="str">
            <v>Pista Simples</v>
          </cell>
        </row>
        <row r="197">
          <cell r="F197" t="str">
            <v>TOTAL</v>
          </cell>
          <cell r="G197">
            <v>191424</v>
          </cell>
        </row>
        <row r="199">
          <cell r="B199" t="str">
            <v>3.5</v>
          </cell>
          <cell r="C199" t="e">
            <v>#N/A</v>
          </cell>
          <cell r="M199">
            <v>47856</v>
          </cell>
        </row>
        <row r="200">
          <cell r="C200" t="e">
            <v>#N/A</v>
          </cell>
        </row>
        <row r="201">
          <cell r="C201" t="e">
            <v>#N/A</v>
          </cell>
        </row>
        <row r="202">
          <cell r="C202" t="e">
            <v>#N/A</v>
          </cell>
        </row>
        <row r="204">
          <cell r="C204" t="str">
            <v>TSS</v>
          </cell>
        </row>
        <row r="205">
          <cell r="C205" t="str">
            <v>Extensão</v>
          </cell>
          <cell r="E205" t="str">
            <v>Largura</v>
          </cell>
          <cell r="G205" t="str">
            <v>Área</v>
          </cell>
        </row>
        <row r="206">
          <cell r="C206" t="str">
            <v>(m)</v>
          </cell>
          <cell r="E206" t="str">
            <v>(m)</v>
          </cell>
          <cell r="G206" t="str">
            <v>(m2)</v>
          </cell>
          <cell r="H206" t="str">
            <v>OBS.</v>
          </cell>
        </row>
        <row r="207">
          <cell r="C207">
            <v>23928</v>
          </cell>
          <cell r="D207" t="str">
            <v>x</v>
          </cell>
          <cell r="E207">
            <v>2</v>
          </cell>
          <cell r="F207" t="str">
            <v>=</v>
          </cell>
          <cell r="G207">
            <v>47856</v>
          </cell>
          <cell r="H207" t="str">
            <v>Pista Simples</v>
          </cell>
        </row>
        <row r="209">
          <cell r="F209" t="str">
            <v>TOTAL</v>
          </cell>
          <cell r="G209">
            <v>47856</v>
          </cell>
        </row>
        <row r="212">
          <cell r="B212" t="str">
            <v>3.6</v>
          </cell>
          <cell r="C212" t="e">
            <v>#N/A</v>
          </cell>
          <cell r="M212">
            <v>143568</v>
          </cell>
        </row>
        <row r="213">
          <cell r="C213" t="e">
            <v>#N/A</v>
          </cell>
        </row>
        <row r="214">
          <cell r="C214" t="e">
            <v>#N/A</v>
          </cell>
        </row>
        <row r="215">
          <cell r="C215" t="e">
            <v>#N/A</v>
          </cell>
        </row>
        <row r="217">
          <cell r="C217" t="str">
            <v>TSD</v>
          </cell>
        </row>
        <row r="218">
          <cell r="C218" t="str">
            <v>Extensão</v>
          </cell>
          <cell r="E218" t="str">
            <v>Largura</v>
          </cell>
          <cell r="G218" t="str">
            <v>Área</v>
          </cell>
        </row>
        <row r="219">
          <cell r="C219" t="str">
            <v>(m)</v>
          </cell>
          <cell r="E219" t="str">
            <v>(m)</v>
          </cell>
          <cell r="G219" t="str">
            <v>(m2)</v>
          </cell>
          <cell r="H219" t="str">
            <v>OBS.</v>
          </cell>
        </row>
        <row r="220">
          <cell r="C220">
            <v>23928</v>
          </cell>
          <cell r="D220" t="str">
            <v>x</v>
          </cell>
          <cell r="E220">
            <v>6</v>
          </cell>
          <cell r="F220" t="str">
            <v>=</v>
          </cell>
          <cell r="G220">
            <v>143568</v>
          </cell>
          <cell r="H220" t="str">
            <v>Pista Simples</v>
          </cell>
        </row>
        <row r="222">
          <cell r="F222" t="str">
            <v>TOTAL</v>
          </cell>
          <cell r="G222">
            <v>143568</v>
          </cell>
        </row>
        <row r="224">
          <cell r="B224" t="str">
            <v>3.7</v>
          </cell>
          <cell r="C224" t="e">
            <v>#N/A</v>
          </cell>
          <cell r="M224">
            <v>248.851</v>
          </cell>
        </row>
        <row r="225">
          <cell r="C225" t="e">
            <v>#N/A</v>
          </cell>
        </row>
        <row r="226">
          <cell r="C226" t="e">
            <v>#N/A</v>
          </cell>
        </row>
        <row r="227">
          <cell r="C227" t="e">
            <v>#N/A</v>
          </cell>
        </row>
        <row r="229">
          <cell r="E229" t="str">
            <v>Área</v>
          </cell>
          <cell r="G229" t="str">
            <v>Taxa</v>
          </cell>
          <cell r="J229" t="str">
            <v>Quantidade</v>
          </cell>
        </row>
        <row r="230">
          <cell r="C230" t="str">
            <v>Serviço</v>
          </cell>
          <cell r="D230" t="str">
            <v>Item</v>
          </cell>
          <cell r="E230" t="str">
            <v>(m2)</v>
          </cell>
          <cell r="G230" t="str">
            <v>(l/m2)</v>
          </cell>
          <cell r="J230" t="str">
            <v>(t)</v>
          </cell>
        </row>
        <row r="231">
          <cell r="C231" t="e">
            <v>#N/A</v>
          </cell>
          <cell r="D231" t="str">
            <v>3.4</v>
          </cell>
          <cell r="E231">
            <v>191424</v>
          </cell>
          <cell r="F231" t="str">
            <v>x</v>
          </cell>
          <cell r="G231">
            <v>1.3</v>
          </cell>
          <cell r="H231">
            <v>1000</v>
          </cell>
          <cell r="I231" t="str">
            <v>=</v>
          </cell>
          <cell r="J231">
            <v>248.851</v>
          </cell>
        </row>
        <row r="234">
          <cell r="B234" t="str">
            <v>3.8</v>
          </cell>
          <cell r="C234" t="e">
            <v>#N/A</v>
          </cell>
          <cell r="M234">
            <v>617.34300000000007</v>
          </cell>
        </row>
        <row r="235">
          <cell r="C235" t="e">
            <v>#N/A</v>
          </cell>
        </row>
        <row r="236">
          <cell r="C236" t="e">
            <v>#N/A</v>
          </cell>
        </row>
        <row r="237">
          <cell r="C237" t="e">
            <v>#N/A</v>
          </cell>
        </row>
        <row r="239">
          <cell r="E239" t="str">
            <v>Área</v>
          </cell>
          <cell r="G239" t="str">
            <v>Taxa</v>
          </cell>
          <cell r="J239" t="str">
            <v>Quantidade</v>
          </cell>
        </row>
        <row r="240">
          <cell r="C240" t="str">
            <v>Serviço</v>
          </cell>
          <cell r="D240" t="str">
            <v>Item</v>
          </cell>
          <cell r="E240" t="str">
            <v>(m2)</v>
          </cell>
          <cell r="G240" t="str">
            <v>(l/m2)</v>
          </cell>
          <cell r="J240" t="str">
            <v>(t)</v>
          </cell>
        </row>
        <row r="241">
          <cell r="C241" t="e">
            <v>#N/A</v>
          </cell>
          <cell r="D241" t="str">
            <v>3.5</v>
          </cell>
          <cell r="E241">
            <v>47856</v>
          </cell>
          <cell r="F241" t="str">
            <v>x</v>
          </cell>
          <cell r="G241">
            <v>2.1</v>
          </cell>
          <cell r="H241">
            <v>1000</v>
          </cell>
          <cell r="I241" t="str">
            <v>=</v>
          </cell>
          <cell r="J241">
            <v>100.498</v>
          </cell>
        </row>
        <row r="242">
          <cell r="C242" t="e">
            <v>#N/A</v>
          </cell>
          <cell r="D242" t="str">
            <v>3.6</v>
          </cell>
          <cell r="E242">
            <v>143568</v>
          </cell>
          <cell r="F242" t="str">
            <v>x</v>
          </cell>
          <cell r="G242">
            <v>3.6</v>
          </cell>
          <cell r="H242">
            <v>1000</v>
          </cell>
          <cell r="I242" t="str">
            <v>=</v>
          </cell>
          <cell r="J242">
            <v>516.84500000000003</v>
          </cell>
        </row>
        <row r="244">
          <cell r="I244" t="str">
            <v>TOTAL</v>
          </cell>
          <cell r="J244">
            <v>617.34300000000007</v>
          </cell>
        </row>
        <row r="246">
          <cell r="B246" t="str">
            <v>3.9</v>
          </cell>
          <cell r="C246" t="e">
            <v>#N/A</v>
          </cell>
          <cell r="M246">
            <v>2871.36</v>
          </cell>
        </row>
        <row r="247">
          <cell r="C247" t="e">
            <v>#N/A</v>
          </cell>
        </row>
        <row r="248">
          <cell r="C248" t="e">
            <v>#N/A</v>
          </cell>
        </row>
        <row r="249">
          <cell r="C249" t="e">
            <v>#N/A</v>
          </cell>
        </row>
        <row r="251">
          <cell r="E251" t="str">
            <v>Área</v>
          </cell>
          <cell r="G251" t="str">
            <v>Taxa</v>
          </cell>
          <cell r="J251" t="str">
            <v>Quantidade</v>
          </cell>
        </row>
        <row r="252">
          <cell r="C252" t="str">
            <v>Serviço</v>
          </cell>
          <cell r="D252" t="str">
            <v>Item</v>
          </cell>
          <cell r="E252" t="str">
            <v>(m2)</v>
          </cell>
          <cell r="G252" t="str">
            <v>(kg/m2)</v>
          </cell>
          <cell r="J252" t="str">
            <v>(t)</v>
          </cell>
        </row>
        <row r="253">
          <cell r="C253" t="e">
            <v>#N/A</v>
          </cell>
          <cell r="D253" t="str">
            <v>3.5</v>
          </cell>
          <cell r="E253">
            <v>47856</v>
          </cell>
          <cell r="F253" t="str">
            <v>x</v>
          </cell>
          <cell r="G253">
            <v>15</v>
          </cell>
          <cell r="H253">
            <v>1000</v>
          </cell>
          <cell r="I253" t="str">
            <v>=</v>
          </cell>
          <cell r="J253">
            <v>717.84</v>
          </cell>
        </row>
        <row r="254">
          <cell r="C254" t="e">
            <v>#N/A</v>
          </cell>
          <cell r="D254" t="str">
            <v>3.6</v>
          </cell>
          <cell r="E254">
            <v>143568</v>
          </cell>
          <cell r="F254" t="str">
            <v>x</v>
          </cell>
          <cell r="G254">
            <v>25</v>
          </cell>
          <cell r="H254">
            <v>1000</v>
          </cell>
          <cell r="I254" t="str">
            <v>=</v>
          </cell>
          <cell r="J254">
            <v>3589.2</v>
          </cell>
        </row>
        <row r="256">
          <cell r="I256" t="str">
            <v>TOTAL</v>
          </cell>
          <cell r="J256">
            <v>4307.04</v>
          </cell>
        </row>
        <row r="257">
          <cell r="C257" t="str">
            <v>Quantidade</v>
          </cell>
          <cell r="E257" t="str">
            <v>Dens.</v>
          </cell>
          <cell r="G257" t="str">
            <v>Volume</v>
          </cell>
        </row>
        <row r="258">
          <cell r="C258" t="str">
            <v>(t)</v>
          </cell>
          <cell r="E258" t="str">
            <v>(t/m3)</v>
          </cell>
          <cell r="G258" t="str">
            <v>(m3)</v>
          </cell>
        </row>
        <row r="259">
          <cell r="C259">
            <v>4307.04</v>
          </cell>
          <cell r="D259" t="str">
            <v>÷</v>
          </cell>
          <cell r="E259">
            <v>1.5</v>
          </cell>
          <cell r="F259" t="str">
            <v>=</v>
          </cell>
          <cell r="G259">
            <v>2871.36</v>
          </cell>
        </row>
        <row r="262">
          <cell r="B262" t="str">
            <v>3.10</v>
          </cell>
          <cell r="C262" t="e">
            <v>#N/A</v>
          </cell>
          <cell r="M262">
            <v>848486.88</v>
          </cell>
        </row>
        <row r="263">
          <cell r="C263" t="e">
            <v>#N/A</v>
          </cell>
        </row>
        <row r="264">
          <cell r="C264" t="e">
            <v>#N/A</v>
          </cell>
        </row>
        <row r="265">
          <cell r="C265" t="e">
            <v>#N/A</v>
          </cell>
        </row>
        <row r="267">
          <cell r="E267" t="str">
            <v>Área</v>
          </cell>
          <cell r="G267" t="str">
            <v>Taxa</v>
          </cell>
          <cell r="J267" t="str">
            <v>Quantidade</v>
          </cell>
        </row>
        <row r="268">
          <cell r="C268" t="str">
            <v>Serviço</v>
          </cell>
          <cell r="D268" t="str">
            <v>Item</v>
          </cell>
          <cell r="E268" t="str">
            <v>(m2)</v>
          </cell>
          <cell r="G268" t="str">
            <v>(kg/m2)</v>
          </cell>
          <cell r="J268" t="str">
            <v>(t)</v>
          </cell>
        </row>
        <row r="269">
          <cell r="C269" t="e">
            <v>#N/A</v>
          </cell>
          <cell r="D269" t="str">
            <v>3.5</v>
          </cell>
          <cell r="E269">
            <v>47856</v>
          </cell>
          <cell r="F269" t="str">
            <v>x</v>
          </cell>
          <cell r="G269">
            <v>15</v>
          </cell>
          <cell r="H269">
            <v>1000</v>
          </cell>
          <cell r="I269" t="str">
            <v>=</v>
          </cell>
          <cell r="J269">
            <v>717.84</v>
          </cell>
        </row>
        <row r="270">
          <cell r="C270" t="e">
            <v>#N/A</v>
          </cell>
          <cell r="D270" t="str">
            <v>3.6</v>
          </cell>
          <cell r="E270">
            <v>143568</v>
          </cell>
          <cell r="F270" t="str">
            <v>x</v>
          </cell>
          <cell r="G270">
            <v>25</v>
          </cell>
          <cell r="H270">
            <v>1000</v>
          </cell>
          <cell r="I270" t="str">
            <v>=</v>
          </cell>
          <cell r="J270">
            <v>3589.2</v>
          </cell>
        </row>
        <row r="272">
          <cell r="I272" t="str">
            <v>TOTAL</v>
          </cell>
          <cell r="J272">
            <v>4307.04</v>
          </cell>
        </row>
        <row r="273">
          <cell r="C273" t="str">
            <v>Quantidade</v>
          </cell>
          <cell r="E273" t="str">
            <v>DMT</v>
          </cell>
          <cell r="G273" t="str">
            <v>Transporte</v>
          </cell>
        </row>
        <row r="274">
          <cell r="C274" t="str">
            <v>(t)</v>
          </cell>
          <cell r="E274" t="str">
            <v>(Km)</v>
          </cell>
          <cell r="G274" t="str">
            <v>(tkm)</v>
          </cell>
        </row>
        <row r="275">
          <cell r="C275">
            <v>4307.04</v>
          </cell>
          <cell r="D275" t="str">
            <v>x</v>
          </cell>
          <cell r="E275">
            <v>197</v>
          </cell>
          <cell r="F275" t="str">
            <v>=</v>
          </cell>
          <cell r="G275">
            <v>848486.88</v>
          </cell>
        </row>
        <row r="278">
          <cell r="B278" t="str">
            <v>3.11</v>
          </cell>
          <cell r="C278" t="e">
            <v>#N/A</v>
          </cell>
          <cell r="M278">
            <v>866.19400000000007</v>
          </cell>
        </row>
        <row r="279">
          <cell r="C279" t="e">
            <v>#N/A</v>
          </cell>
        </row>
        <row r="280">
          <cell r="C280" t="e">
            <v>#N/A</v>
          </cell>
        </row>
        <row r="281">
          <cell r="C281" t="e">
            <v>#N/A</v>
          </cell>
        </row>
        <row r="283">
          <cell r="F283" t="str">
            <v>Transporte</v>
          </cell>
        </row>
        <row r="284">
          <cell r="C284" t="str">
            <v>Item</v>
          </cell>
          <cell r="D284" t="str">
            <v>Material</v>
          </cell>
          <cell r="F284" t="str">
            <v>(t)</v>
          </cell>
        </row>
        <row r="285">
          <cell r="C285" t="str">
            <v>3.7</v>
          </cell>
          <cell r="D285" t="e">
            <v>#N/A</v>
          </cell>
          <cell r="F285">
            <v>248.851</v>
          </cell>
          <cell r="L285" t="str">
            <v>xxxx</v>
          </cell>
        </row>
        <row r="286">
          <cell r="C286" t="str">
            <v>3.8</v>
          </cell>
          <cell r="D286" t="e">
            <v>#N/A</v>
          </cell>
          <cell r="F286">
            <v>617.34300000000007</v>
          </cell>
          <cell r="L286" t="str">
            <v>xxxx</v>
          </cell>
        </row>
        <row r="288">
          <cell r="C288" t="str">
            <v>TOTAL</v>
          </cell>
          <cell r="F288">
            <v>866.19400000000007</v>
          </cell>
        </row>
        <row r="290">
          <cell r="B290" t="str">
            <v>3.12</v>
          </cell>
          <cell r="C290" t="e">
            <v>#N/A</v>
          </cell>
          <cell r="M290">
            <v>52860.302000000003</v>
          </cell>
        </row>
        <row r="291">
          <cell r="C291" t="e">
            <v>#N/A</v>
          </cell>
        </row>
        <row r="292">
          <cell r="C292" t="e">
            <v>#N/A</v>
          </cell>
        </row>
        <row r="293">
          <cell r="C293" t="e">
            <v>#N/A</v>
          </cell>
        </row>
        <row r="295">
          <cell r="E295" t="str">
            <v>Área</v>
          </cell>
          <cell r="G295" t="str">
            <v>Taxa</v>
          </cell>
          <cell r="J295" t="str">
            <v>Quantidade</v>
          </cell>
        </row>
        <row r="296">
          <cell r="C296" t="str">
            <v>Serviço</v>
          </cell>
          <cell r="D296" t="str">
            <v>Item</v>
          </cell>
          <cell r="E296" t="str">
            <v>(m2)</v>
          </cell>
          <cell r="G296" t="str">
            <v>(kg/m2)</v>
          </cell>
          <cell r="J296" t="str">
            <v>(t)</v>
          </cell>
        </row>
        <row r="297">
          <cell r="C297" t="e">
            <v>#N/A</v>
          </cell>
          <cell r="D297" t="str">
            <v>3.5</v>
          </cell>
          <cell r="E297">
            <v>47856</v>
          </cell>
          <cell r="F297" t="str">
            <v>x</v>
          </cell>
          <cell r="G297">
            <v>15</v>
          </cell>
          <cell r="H297">
            <v>1000</v>
          </cell>
          <cell r="I297" t="str">
            <v>=</v>
          </cell>
          <cell r="J297">
            <v>717.84</v>
          </cell>
        </row>
        <row r="298">
          <cell r="C298" t="e">
            <v>#N/A</v>
          </cell>
          <cell r="D298" t="str">
            <v>3.6</v>
          </cell>
          <cell r="E298">
            <v>143568</v>
          </cell>
          <cell r="F298" t="str">
            <v>x</v>
          </cell>
          <cell r="G298">
            <v>25</v>
          </cell>
          <cell r="H298">
            <v>1000</v>
          </cell>
          <cell r="I298" t="str">
            <v>=</v>
          </cell>
          <cell r="J298">
            <v>3589.2</v>
          </cell>
        </row>
        <row r="300">
          <cell r="I300" t="str">
            <v>TOTAL</v>
          </cell>
          <cell r="J300">
            <v>4307.04</v>
          </cell>
        </row>
        <row r="301">
          <cell r="C301" t="str">
            <v>Quantidade</v>
          </cell>
          <cell r="E301" t="str">
            <v>DMT</v>
          </cell>
          <cell r="G301" t="str">
            <v>Transporte</v>
          </cell>
        </row>
        <row r="302">
          <cell r="C302" t="str">
            <v>(t)</v>
          </cell>
          <cell r="E302" t="str">
            <v>(Km)</v>
          </cell>
          <cell r="G302" t="str">
            <v>(tkm)</v>
          </cell>
        </row>
        <row r="303">
          <cell r="C303">
            <v>4307.04</v>
          </cell>
          <cell r="D303" t="str">
            <v>x</v>
          </cell>
          <cell r="E303">
            <v>12.273</v>
          </cell>
          <cell r="F303" t="str">
            <v>=</v>
          </cell>
          <cell r="G303">
            <v>52860.302000000003</v>
          </cell>
        </row>
        <row r="306">
          <cell r="C306" t="str">
            <v>CÁLCULO DO DMT PARA TRANSPORTE LOCAL :</v>
          </cell>
        </row>
        <row r="308">
          <cell r="C308" t="str">
            <v>DMT = 24,545 ÷ 2 = 12,273 Km</v>
          </cell>
        </row>
        <row r="310">
          <cell r="C310" t="str">
            <v>Extensão Revista do Trecho</v>
          </cell>
          <cell r="J310">
            <v>24.545000000000002</v>
          </cell>
          <cell r="K310" t="str">
            <v>km</v>
          </cell>
        </row>
        <row r="311">
          <cell r="C311" t="str">
            <v>DMT</v>
          </cell>
          <cell r="J311">
            <v>12.273</v>
          </cell>
          <cell r="K311" t="str">
            <v>km</v>
          </cell>
        </row>
        <row r="314">
          <cell r="B314" t="str">
            <v>3.13</v>
          </cell>
          <cell r="C314" t="e">
            <v>#N/A</v>
          </cell>
          <cell r="M314">
            <v>11962.66</v>
          </cell>
        </row>
        <row r="315">
          <cell r="C315" t="e">
            <v>#N/A</v>
          </cell>
        </row>
        <row r="316">
          <cell r="C316" t="e">
            <v>#N/A</v>
          </cell>
        </row>
        <row r="317">
          <cell r="C317" t="e">
            <v>#N/A</v>
          </cell>
        </row>
        <row r="319">
          <cell r="C319" t="e">
            <v>#N/A</v>
          </cell>
        </row>
        <row r="320">
          <cell r="C320" t="str">
            <v>Item</v>
          </cell>
          <cell r="E320" t="str">
            <v>Espessura</v>
          </cell>
          <cell r="G320" t="str">
            <v>Consumo Água</v>
          </cell>
          <cell r="I320" t="str">
            <v>Material p/ Transporte</v>
          </cell>
        </row>
        <row r="321">
          <cell r="C321" t="str">
            <v>3.1</v>
          </cell>
          <cell r="E321" t="str">
            <v>(m)</v>
          </cell>
          <cell r="G321" t="str">
            <v>(t/m3)</v>
          </cell>
          <cell r="I321" t="str">
            <v>(t)</v>
          </cell>
        </row>
        <row r="322">
          <cell r="C322">
            <v>220137.60000000001</v>
          </cell>
          <cell r="D322" t="str">
            <v>x</v>
          </cell>
          <cell r="E322">
            <v>0.15</v>
          </cell>
          <cell r="F322" t="str">
            <v>x</v>
          </cell>
          <cell r="G322">
            <v>0.12</v>
          </cell>
          <cell r="H322" t="str">
            <v>=</v>
          </cell>
          <cell r="I322">
            <v>3962.4769999999999</v>
          </cell>
        </row>
        <row r="325">
          <cell r="C325" t="str">
            <v>Material p/ Transporte</v>
          </cell>
        </row>
        <row r="326">
          <cell r="E326" t="str">
            <v>DMT</v>
          </cell>
          <cell r="G326" t="str">
            <v>Transporte</v>
          </cell>
        </row>
        <row r="327">
          <cell r="C327" t="str">
            <v>(t)</v>
          </cell>
          <cell r="E327" t="str">
            <v>(Km)</v>
          </cell>
          <cell r="G327" t="str">
            <v>(tkm)</v>
          </cell>
        </row>
        <row r="328">
          <cell r="C328">
            <v>3962.4769999999999</v>
          </cell>
          <cell r="D328" t="str">
            <v>x</v>
          </cell>
          <cell r="E328">
            <v>1.1100000000000001</v>
          </cell>
          <cell r="F328" t="str">
            <v>=</v>
          </cell>
          <cell r="G328">
            <v>4398.3490000000002</v>
          </cell>
        </row>
        <row r="332">
          <cell r="C332" t="e">
            <v>#N/A</v>
          </cell>
        </row>
        <row r="333">
          <cell r="C333" t="str">
            <v>Item</v>
          </cell>
          <cell r="E333" t="str">
            <v>Consumo Água</v>
          </cell>
          <cell r="G333" t="str">
            <v>DMT</v>
          </cell>
          <cell r="I333" t="str">
            <v>Transporte</v>
          </cell>
        </row>
        <row r="334">
          <cell r="C334" t="str">
            <v>3.2</v>
          </cell>
          <cell r="E334" t="str">
            <v>(t/m3)</v>
          </cell>
          <cell r="G334" t="str">
            <v>(Km)</v>
          </cell>
          <cell r="I334" t="str">
            <v>(tkm)</v>
          </cell>
        </row>
        <row r="335">
          <cell r="C335">
            <v>42591.839999999997</v>
          </cell>
          <cell r="D335" t="str">
            <v>x</v>
          </cell>
          <cell r="E335">
            <v>0.16</v>
          </cell>
          <cell r="F335" t="str">
            <v>x</v>
          </cell>
          <cell r="G335">
            <v>1.1100000000000001</v>
          </cell>
          <cell r="H335" t="str">
            <v>=</v>
          </cell>
          <cell r="I335">
            <v>7564.3109999999997</v>
          </cell>
        </row>
        <row r="339">
          <cell r="F339" t="str">
            <v>Transporte</v>
          </cell>
        </row>
        <row r="340">
          <cell r="C340" t="str">
            <v>Item</v>
          </cell>
          <cell r="D340" t="str">
            <v>Material</v>
          </cell>
          <cell r="F340" t="str">
            <v>(tkm)</v>
          </cell>
        </row>
        <row r="341">
          <cell r="C341" t="str">
            <v>3.1</v>
          </cell>
          <cell r="D341" t="e">
            <v>#N/A</v>
          </cell>
          <cell r="F341">
            <v>4398.3490000000002</v>
          </cell>
          <cell r="L341" t="str">
            <v>xxxx</v>
          </cell>
        </row>
        <row r="342">
          <cell r="C342" t="str">
            <v>3.2</v>
          </cell>
          <cell r="D342" t="e">
            <v>#N/A</v>
          </cell>
          <cell r="F342">
            <v>7564.3109999999997</v>
          </cell>
          <cell r="L342" t="str">
            <v>xxxx</v>
          </cell>
        </row>
        <row r="344">
          <cell r="E344" t="str">
            <v>TOTAL</v>
          </cell>
          <cell r="F344">
            <v>11962.66</v>
          </cell>
        </row>
        <row r="347">
          <cell r="B347" t="str">
            <v>3.14</v>
          </cell>
          <cell r="C347" t="str">
            <v>Pavimentação em CBUQ sobre calçamento</v>
          </cell>
          <cell r="M347" t="str">
            <v>xxx</v>
          </cell>
        </row>
        <row r="349">
          <cell r="B349" t="str">
            <v>3.14.1</v>
          </cell>
          <cell r="C349" t="str">
            <v>Pintura de Ligação</v>
          </cell>
          <cell r="M349">
            <v>3240</v>
          </cell>
        </row>
        <row r="350">
          <cell r="C350" t="str">
            <v>Revisto = 3.240,000 m²</v>
          </cell>
        </row>
        <row r="351">
          <cell r="C351" t="str">
            <v>Previsto = 0,000 m²</v>
          </cell>
        </row>
        <row r="352">
          <cell r="C352" t="str">
            <v>Diferença = 3.240,000 - 0,000 = 3.240,000 m²</v>
          </cell>
        </row>
        <row r="354">
          <cell r="C354" t="str">
            <v>CBUQ</v>
          </cell>
        </row>
        <row r="355">
          <cell r="C355" t="str">
            <v>Extensão</v>
          </cell>
          <cell r="E355" t="str">
            <v>Largura</v>
          </cell>
          <cell r="G355" t="str">
            <v>Área</v>
          </cell>
        </row>
        <row r="356">
          <cell r="C356" t="str">
            <v>(m)</v>
          </cell>
          <cell r="E356" t="str">
            <v>(m)</v>
          </cell>
          <cell r="G356" t="str">
            <v>(m2)</v>
          </cell>
          <cell r="H356" t="str">
            <v>OBS.</v>
          </cell>
        </row>
        <row r="357">
          <cell r="C357">
            <v>540</v>
          </cell>
          <cell r="D357" t="str">
            <v>x</v>
          </cell>
          <cell r="E357">
            <v>6</v>
          </cell>
          <cell r="F357" t="str">
            <v>=</v>
          </cell>
          <cell r="G357">
            <v>3240</v>
          </cell>
          <cell r="H357" t="str">
            <v>Calçamento</v>
          </cell>
        </row>
        <row r="358">
          <cell r="G358">
            <v>0</v>
          </cell>
          <cell r="H358">
            <v>0</v>
          </cell>
        </row>
        <row r="359">
          <cell r="F359" t="str">
            <v>TOTAL</v>
          </cell>
          <cell r="G359">
            <v>3240</v>
          </cell>
        </row>
        <row r="361">
          <cell r="B361" t="str">
            <v>3.14.2</v>
          </cell>
          <cell r="C361" t="str">
            <v>CBUQ - capa rolamento AC/BC</v>
          </cell>
          <cell r="M361">
            <v>388.8</v>
          </cell>
        </row>
        <row r="362">
          <cell r="C362" t="str">
            <v>Revisto = 388,800 t</v>
          </cell>
        </row>
        <row r="363">
          <cell r="C363" t="str">
            <v>Previsto = 0,000 t</v>
          </cell>
        </row>
        <row r="364">
          <cell r="C364" t="str">
            <v>Diferença = 388,800 - 0,000 = 388,800 t</v>
          </cell>
        </row>
        <row r="366">
          <cell r="C366" t="str">
            <v>Extensão</v>
          </cell>
          <cell r="E366" t="str">
            <v>Largura</v>
          </cell>
          <cell r="G366" t="str">
            <v>Espessura</v>
          </cell>
          <cell r="I366" t="str">
            <v>Volume</v>
          </cell>
        </row>
        <row r="367">
          <cell r="C367" t="str">
            <v>(m)</v>
          </cell>
          <cell r="E367" t="str">
            <v>(m)</v>
          </cell>
          <cell r="G367" t="str">
            <v>(m)</v>
          </cell>
          <cell r="I367" t="str">
            <v>(m3)</v>
          </cell>
        </row>
        <row r="368">
          <cell r="C368">
            <v>540</v>
          </cell>
          <cell r="D368" t="str">
            <v>x</v>
          </cell>
          <cell r="E368">
            <v>6</v>
          </cell>
          <cell r="F368" t="str">
            <v>x</v>
          </cell>
          <cell r="G368">
            <v>0.05</v>
          </cell>
          <cell r="H368" t="str">
            <v>=</v>
          </cell>
          <cell r="I368">
            <v>162</v>
          </cell>
        </row>
        <row r="370">
          <cell r="F370" t="str">
            <v>TOTAL</v>
          </cell>
          <cell r="I370">
            <v>162</v>
          </cell>
        </row>
        <row r="371">
          <cell r="C371" t="str">
            <v>Volume</v>
          </cell>
        </row>
        <row r="372">
          <cell r="E372" t="str">
            <v>Densidade</v>
          </cell>
          <cell r="G372" t="str">
            <v>Quantidade</v>
          </cell>
        </row>
        <row r="373">
          <cell r="C373" t="str">
            <v>(m3)</v>
          </cell>
          <cell r="E373" t="str">
            <v>(t/m³)</v>
          </cell>
          <cell r="G373" t="str">
            <v>(t)</v>
          </cell>
        </row>
        <row r="374">
          <cell r="C374">
            <v>162</v>
          </cell>
          <cell r="D374" t="str">
            <v>x</v>
          </cell>
          <cell r="E374">
            <v>2.4</v>
          </cell>
          <cell r="F374" t="str">
            <v>=</v>
          </cell>
          <cell r="G374">
            <v>388.8</v>
          </cell>
        </row>
        <row r="376">
          <cell r="F376" t="str">
            <v>TOTAL</v>
          </cell>
          <cell r="G376">
            <v>388.8</v>
          </cell>
        </row>
        <row r="378">
          <cell r="B378" t="str">
            <v>3.14.3</v>
          </cell>
          <cell r="C378" t="str">
            <v>Aquisição de emulsão asfáltica RR-1C</v>
          </cell>
          <cell r="M378">
            <v>1.296</v>
          </cell>
        </row>
        <row r="379">
          <cell r="C379" t="str">
            <v>Revisto = 1,296 t</v>
          </cell>
        </row>
        <row r="380">
          <cell r="C380" t="str">
            <v>Previsto = 0,000 t</v>
          </cell>
        </row>
        <row r="381">
          <cell r="C381" t="str">
            <v>Diferença = 1,296 - 0,000 = 1,296 t</v>
          </cell>
        </row>
        <row r="383">
          <cell r="E383" t="str">
            <v>Área</v>
          </cell>
          <cell r="G383" t="str">
            <v>Taxa</v>
          </cell>
          <cell r="J383" t="str">
            <v>Quantidade</v>
          </cell>
        </row>
        <row r="384">
          <cell r="C384" t="str">
            <v>Serviço</v>
          </cell>
          <cell r="D384" t="str">
            <v>Item</v>
          </cell>
          <cell r="E384" t="str">
            <v>(m2)</v>
          </cell>
          <cell r="G384" t="str">
            <v>(l/m2)</v>
          </cell>
          <cell r="J384" t="str">
            <v>(t)</v>
          </cell>
        </row>
        <row r="385">
          <cell r="C385" t="str">
            <v>Pintura de Ligação</v>
          </cell>
          <cell r="D385" t="str">
            <v>3.14.1</v>
          </cell>
          <cell r="E385">
            <v>3240</v>
          </cell>
          <cell r="F385" t="str">
            <v>x</v>
          </cell>
          <cell r="G385">
            <v>0.4</v>
          </cell>
          <cell r="H385">
            <v>1000</v>
          </cell>
          <cell r="I385" t="str">
            <v>=</v>
          </cell>
          <cell r="J385">
            <v>1.296</v>
          </cell>
        </row>
        <row r="388">
          <cell r="B388" t="str">
            <v>3.14.4</v>
          </cell>
          <cell r="C388" t="str">
            <v>Aquisição de cimento asfáltico CAP 50/70</v>
          </cell>
          <cell r="M388">
            <v>21.384</v>
          </cell>
        </row>
        <row r="389">
          <cell r="C389" t="str">
            <v>Revisto = 21,384 t</v>
          </cell>
        </row>
        <row r="390">
          <cell r="C390" t="str">
            <v>Previsto = 0,000 t</v>
          </cell>
        </row>
        <row r="391">
          <cell r="C391" t="str">
            <v>Diferença = 21,384 - 0,000 = 21,384 t</v>
          </cell>
        </row>
        <row r="393">
          <cell r="E393" t="str">
            <v>Quantidade</v>
          </cell>
          <cell r="G393" t="str">
            <v>Taxa</v>
          </cell>
          <cell r="I393" t="str">
            <v>Quantidade</v>
          </cell>
        </row>
        <row r="394">
          <cell r="C394" t="str">
            <v>Serviço</v>
          </cell>
          <cell r="D394" t="str">
            <v>Item</v>
          </cell>
          <cell r="E394" t="str">
            <v>(t)</v>
          </cell>
          <cell r="G394" t="str">
            <v>(%)</v>
          </cell>
          <cell r="I394" t="str">
            <v>(t)</v>
          </cell>
        </row>
        <row r="395">
          <cell r="C395" t="str">
            <v>CBUQ - capa rolamento AC/BC</v>
          </cell>
          <cell r="D395" t="str">
            <v>3.14.2</v>
          </cell>
          <cell r="E395">
            <v>388.8</v>
          </cell>
          <cell r="F395" t="str">
            <v>x</v>
          </cell>
          <cell r="G395">
            <v>5.5E-2</v>
          </cell>
          <cell r="H395" t="str">
            <v>=</v>
          </cell>
          <cell r="I395">
            <v>21.384</v>
          </cell>
        </row>
        <row r="398">
          <cell r="B398" t="str">
            <v>3.14.5</v>
          </cell>
          <cell r="C398" t="str">
            <v>Transporte comercial de brita rod. pav. com DMT=14,600Km</v>
          </cell>
          <cell r="M398">
            <v>4751.22</v>
          </cell>
        </row>
        <row r="399">
          <cell r="C399" t="str">
            <v>Revisto = 4.751,220 t.km</v>
          </cell>
        </row>
        <row r="400">
          <cell r="C400" t="str">
            <v>Previsto = 0,000 t.km</v>
          </cell>
        </row>
        <row r="401">
          <cell r="C401" t="str">
            <v>Diferença = 4.751,220 - 0,000 = 4.751,220 t.km</v>
          </cell>
        </row>
        <row r="403">
          <cell r="E403" t="str">
            <v>Quantidade</v>
          </cell>
          <cell r="G403" t="str">
            <v>Taxa</v>
          </cell>
          <cell r="I403" t="str">
            <v>Quantidade</v>
          </cell>
        </row>
        <row r="404">
          <cell r="C404" t="str">
            <v>Serviço</v>
          </cell>
          <cell r="D404" t="str">
            <v>Item</v>
          </cell>
          <cell r="E404" t="str">
            <v>(t)</v>
          </cell>
          <cell r="G404" t="str">
            <v>(%)</v>
          </cell>
          <cell r="I404" t="str">
            <v>(t)</v>
          </cell>
        </row>
        <row r="405">
          <cell r="C405" t="str">
            <v>CBUQ - capa rolamento AC/BC</v>
          </cell>
          <cell r="D405" t="str">
            <v>3.14.2</v>
          </cell>
          <cell r="E405">
            <v>388.8</v>
          </cell>
          <cell r="F405" t="str">
            <v>x</v>
          </cell>
          <cell r="G405">
            <v>0.83699999999999997</v>
          </cell>
          <cell r="H405" t="str">
            <v>=</v>
          </cell>
          <cell r="I405">
            <v>325.42599999999999</v>
          </cell>
        </row>
        <row r="407">
          <cell r="H407" t="str">
            <v>TOTAL</v>
          </cell>
          <cell r="I407">
            <v>325.42599999999999</v>
          </cell>
        </row>
        <row r="408">
          <cell r="C408" t="str">
            <v>Quantidade</v>
          </cell>
          <cell r="E408" t="str">
            <v>DMT</v>
          </cell>
          <cell r="G408" t="str">
            <v>Transporte</v>
          </cell>
        </row>
        <row r="409">
          <cell r="C409" t="str">
            <v>(t)</v>
          </cell>
          <cell r="E409" t="str">
            <v>(Km)</v>
          </cell>
          <cell r="G409" t="str">
            <v>(tkm)</v>
          </cell>
        </row>
        <row r="410">
          <cell r="C410">
            <v>325.42599999999999</v>
          </cell>
          <cell r="D410" t="str">
            <v>x</v>
          </cell>
          <cell r="E410">
            <v>14.6</v>
          </cell>
          <cell r="F410" t="str">
            <v>=</v>
          </cell>
          <cell r="G410">
            <v>4751.22</v>
          </cell>
        </row>
        <row r="413">
          <cell r="B413" t="str">
            <v>3.14.6</v>
          </cell>
          <cell r="C413" t="str">
            <v>Transporte comercial de areia para o cbuq com dmt=9,00 km</v>
          </cell>
          <cell r="M413">
            <v>279.93599999999998</v>
          </cell>
        </row>
        <row r="414">
          <cell r="C414" t="str">
            <v>Revisto = 279,936 t.km</v>
          </cell>
        </row>
        <row r="415">
          <cell r="C415" t="str">
            <v>Previsto = 0,000 t.km</v>
          </cell>
        </row>
        <row r="416">
          <cell r="C416" t="str">
            <v>Diferença = 279,936 - 0,000 = 279,936 t.km</v>
          </cell>
        </row>
        <row r="418">
          <cell r="E418" t="str">
            <v>Quantidade</v>
          </cell>
          <cell r="G418" t="str">
            <v>Taxa</v>
          </cell>
          <cell r="I418" t="str">
            <v>Quantidade</v>
          </cell>
        </row>
        <row r="419">
          <cell r="C419" t="str">
            <v>Serviço</v>
          </cell>
          <cell r="D419" t="str">
            <v>Item</v>
          </cell>
          <cell r="E419" t="str">
            <v>(t)</v>
          </cell>
          <cell r="G419" t="str">
            <v>(%)</v>
          </cell>
          <cell r="I419" t="str">
            <v>(t)</v>
          </cell>
        </row>
        <row r="420">
          <cell r="C420" t="str">
            <v>CBUQ - capa rolamento AC/BC</v>
          </cell>
          <cell r="D420" t="str">
            <v>3.14.2</v>
          </cell>
          <cell r="E420">
            <v>388.8</v>
          </cell>
          <cell r="F420" t="str">
            <v>x</v>
          </cell>
          <cell r="G420">
            <v>0.08</v>
          </cell>
          <cell r="H420" t="str">
            <v>=</v>
          </cell>
          <cell r="I420">
            <v>31.103999999999999</v>
          </cell>
        </row>
        <row r="422">
          <cell r="H422" t="str">
            <v>TOTAL</v>
          </cell>
          <cell r="I422">
            <v>31.103999999999999</v>
          </cell>
        </row>
        <row r="423">
          <cell r="C423" t="str">
            <v>Quantidade</v>
          </cell>
          <cell r="E423" t="str">
            <v>DMT</v>
          </cell>
          <cell r="G423" t="str">
            <v>Transporte</v>
          </cell>
        </row>
        <row r="424">
          <cell r="C424" t="str">
            <v>(t)</v>
          </cell>
          <cell r="E424" t="str">
            <v>(Km)</v>
          </cell>
          <cell r="G424" t="str">
            <v>(tkm)</v>
          </cell>
        </row>
        <row r="425">
          <cell r="C425">
            <v>31.103999999999999</v>
          </cell>
          <cell r="D425" t="str">
            <v>x</v>
          </cell>
          <cell r="E425">
            <v>9</v>
          </cell>
          <cell r="F425" t="str">
            <v>=</v>
          </cell>
          <cell r="G425">
            <v>279.93599999999998</v>
          </cell>
        </row>
        <row r="428">
          <cell r="B428" t="str">
            <v>3.14.7</v>
          </cell>
          <cell r="C428" t="str">
            <v>Transporte comercial de filler para o cbuq c/ dmt= 245,400 km</v>
          </cell>
          <cell r="M428">
            <v>2671.424</v>
          </cell>
        </row>
        <row r="429">
          <cell r="C429" t="str">
            <v>Revisto = 2.671,424 t.km</v>
          </cell>
        </row>
        <row r="430">
          <cell r="C430" t="str">
            <v>Previsto = 0,000 t.km</v>
          </cell>
        </row>
        <row r="431">
          <cell r="C431" t="str">
            <v>Diferença = 2.671,424 - 0,000 = 2.671,424 t.km</v>
          </cell>
        </row>
        <row r="433">
          <cell r="E433" t="str">
            <v>Quantidade</v>
          </cell>
          <cell r="G433" t="str">
            <v>Taxa</v>
          </cell>
          <cell r="I433" t="str">
            <v>Quantidade</v>
          </cell>
        </row>
        <row r="434">
          <cell r="C434" t="str">
            <v>Serviço</v>
          </cell>
          <cell r="D434" t="str">
            <v>Item</v>
          </cell>
          <cell r="E434" t="str">
            <v>(t)</v>
          </cell>
          <cell r="G434" t="str">
            <v>(%)</v>
          </cell>
          <cell r="I434" t="str">
            <v>(t)</v>
          </cell>
        </row>
        <row r="435">
          <cell r="C435" t="str">
            <v>CBUQ - capa rolamento AC/BC</v>
          </cell>
          <cell r="D435" t="str">
            <v>3.14.2</v>
          </cell>
          <cell r="E435">
            <v>388.8</v>
          </cell>
          <cell r="F435" t="str">
            <v>x</v>
          </cell>
          <cell r="G435">
            <v>2.8000000000000001E-2</v>
          </cell>
          <cell r="H435" t="str">
            <v>=</v>
          </cell>
          <cell r="I435">
            <v>10.885999999999999</v>
          </cell>
        </row>
        <row r="437">
          <cell r="H437" t="str">
            <v>TOTAL</v>
          </cell>
          <cell r="I437">
            <v>10.885999999999999</v>
          </cell>
        </row>
        <row r="438">
          <cell r="C438" t="str">
            <v>Quantidade</v>
          </cell>
          <cell r="E438" t="str">
            <v>DMT</v>
          </cell>
          <cell r="G438" t="str">
            <v>Transporte</v>
          </cell>
        </row>
        <row r="439">
          <cell r="C439" t="str">
            <v>(t)</v>
          </cell>
          <cell r="E439" t="str">
            <v>(Km)</v>
          </cell>
          <cell r="G439" t="str">
            <v>(tkm)</v>
          </cell>
        </row>
        <row r="440">
          <cell r="C440">
            <v>10.885999999999999</v>
          </cell>
          <cell r="D440" t="str">
            <v>x</v>
          </cell>
          <cell r="E440">
            <v>245.4</v>
          </cell>
          <cell r="F440" t="str">
            <v>=</v>
          </cell>
          <cell r="G440">
            <v>2671.424</v>
          </cell>
        </row>
        <row r="444">
          <cell r="B444" t="str">
            <v>3.14.8</v>
          </cell>
          <cell r="C444" t="str">
            <v>Transporte comercial da massa asf. c/ dmt= 207,76 km</v>
          </cell>
          <cell r="M444">
            <v>80777.088000000003</v>
          </cell>
        </row>
        <row r="445">
          <cell r="C445" t="str">
            <v>Revisto = 80.777,088 t.km</v>
          </cell>
        </row>
        <row r="446">
          <cell r="C446" t="str">
            <v>Previsto = 0,000 t.km</v>
          </cell>
        </row>
        <row r="447">
          <cell r="C447" t="str">
            <v>Diferença = 80.777,088 - 0,000 = 80.777,088 t.km</v>
          </cell>
        </row>
        <row r="449">
          <cell r="E449" t="str">
            <v>Quantidade</v>
          </cell>
          <cell r="G449" t="str">
            <v>DMT</v>
          </cell>
          <cell r="I449" t="str">
            <v>Transporte</v>
          </cell>
        </row>
        <row r="450">
          <cell r="C450" t="str">
            <v>Serviço</v>
          </cell>
          <cell r="D450" t="str">
            <v>Item</v>
          </cell>
          <cell r="E450" t="str">
            <v>(t)</v>
          </cell>
          <cell r="G450" t="str">
            <v>(Km)</v>
          </cell>
          <cell r="I450" t="str">
            <v>(tkm)</v>
          </cell>
        </row>
        <row r="451">
          <cell r="C451" t="str">
            <v>CBUQ - capa rolamento AC/BC</v>
          </cell>
          <cell r="D451" t="str">
            <v>3.14.2</v>
          </cell>
          <cell r="E451">
            <v>388.8</v>
          </cell>
          <cell r="F451" t="str">
            <v>x</v>
          </cell>
          <cell r="G451">
            <v>207.76</v>
          </cell>
          <cell r="H451" t="str">
            <v>=</v>
          </cell>
          <cell r="I451">
            <v>80777.088000000003</v>
          </cell>
        </row>
        <row r="454">
          <cell r="B454" t="str">
            <v>3.14.9</v>
          </cell>
          <cell r="C454" t="str">
            <v>Transp. com. mat. betuminoso à quente com DMT= 736,40 Km</v>
          </cell>
          <cell r="M454">
            <v>21.384</v>
          </cell>
        </row>
        <row r="455">
          <cell r="C455" t="str">
            <v>Revisto = 21,384 t</v>
          </cell>
        </row>
        <row r="456">
          <cell r="C456" t="str">
            <v>Previsto = 0,000 t</v>
          </cell>
        </row>
        <row r="457">
          <cell r="C457" t="str">
            <v>Diferença = 21,384 - 0,000 = 21,384 t</v>
          </cell>
        </row>
        <row r="459">
          <cell r="F459" t="str">
            <v>Transporte</v>
          </cell>
        </row>
        <row r="460">
          <cell r="C460" t="str">
            <v>Item</v>
          </cell>
          <cell r="D460" t="str">
            <v>Material</v>
          </cell>
          <cell r="F460" t="str">
            <v>(t)</v>
          </cell>
        </row>
        <row r="461">
          <cell r="C461" t="str">
            <v>3.14.4</v>
          </cell>
          <cell r="D461" t="str">
            <v>Aquisição de cimento asfáltico CAP 50/70</v>
          </cell>
          <cell r="F461">
            <v>21.384</v>
          </cell>
          <cell r="L461" t="str">
            <v>xxxx</v>
          </cell>
        </row>
        <row r="463">
          <cell r="C463" t="str">
            <v>TOTAL</v>
          </cell>
          <cell r="F463">
            <v>21.384</v>
          </cell>
        </row>
        <row r="465">
          <cell r="B465" t="str">
            <v>3.14.10</v>
          </cell>
          <cell r="C465" t="str">
            <v>Transp. com. mat. betuminoso à frio com DMT= 665,00 Km</v>
          </cell>
          <cell r="M465">
            <v>1.296</v>
          </cell>
        </row>
        <row r="466">
          <cell r="C466" t="str">
            <v>Revisto = 1,296 t</v>
          </cell>
        </row>
        <row r="467">
          <cell r="C467" t="str">
            <v>Previsto = 0,000 t</v>
          </cell>
        </row>
        <row r="468">
          <cell r="C468" t="str">
            <v>Diferença = 1,296 - 0,000 = 1,296 t</v>
          </cell>
        </row>
        <row r="470">
          <cell r="F470" t="str">
            <v>Transporte</v>
          </cell>
        </row>
        <row r="471">
          <cell r="C471" t="str">
            <v>Item</v>
          </cell>
          <cell r="D471" t="str">
            <v>Material</v>
          </cell>
          <cell r="F471" t="str">
            <v>(t)</v>
          </cell>
        </row>
        <row r="472">
          <cell r="C472" t="str">
            <v>3.14.3</v>
          </cell>
          <cell r="D472" t="str">
            <v>Aquisição de emulsão asfáltica RR-1C</v>
          </cell>
          <cell r="F472">
            <v>1.296</v>
          </cell>
          <cell r="L472" t="str">
            <v>xxxx</v>
          </cell>
        </row>
        <row r="474">
          <cell r="C474" t="str">
            <v>TOTAL</v>
          </cell>
          <cell r="F474">
            <v>1.296</v>
          </cell>
        </row>
        <row r="478">
          <cell r="B478" t="str">
            <v>4.0</v>
          </cell>
          <cell r="C478" t="str">
            <v>OBRAS DE ARTE CORRENTES</v>
          </cell>
          <cell r="M478" t="str">
            <v>xxx</v>
          </cell>
        </row>
        <row r="480">
          <cell r="C480" t="str">
            <v>OBRAS D'ARTES CORRENTES - BUEIROS TUBULARES</v>
          </cell>
          <cell r="M480" t="str">
            <v>xxx</v>
          </cell>
        </row>
        <row r="482">
          <cell r="B482" t="str">
            <v>4.1</v>
          </cell>
          <cell r="C482" t="e">
            <v>#N/A</v>
          </cell>
          <cell r="M482">
            <v>501</v>
          </cell>
        </row>
        <row r="483">
          <cell r="C483" t="e">
            <v>#N/A</v>
          </cell>
        </row>
        <row r="484">
          <cell r="C484" t="e">
            <v>#N/A</v>
          </cell>
        </row>
        <row r="485">
          <cell r="C485" t="e">
            <v>#N/A</v>
          </cell>
        </row>
        <row r="487">
          <cell r="B487" t="str">
            <v>4.2</v>
          </cell>
          <cell r="C487" t="e">
            <v>#N/A</v>
          </cell>
          <cell r="M487">
            <v>154</v>
          </cell>
        </row>
        <row r="488">
          <cell r="C488" t="e">
            <v>#N/A</v>
          </cell>
        </row>
        <row r="489">
          <cell r="C489" t="e">
            <v>#N/A</v>
          </cell>
        </row>
        <row r="490">
          <cell r="C490" t="e">
            <v>#N/A</v>
          </cell>
        </row>
        <row r="492">
          <cell r="B492" t="str">
            <v>4.3</v>
          </cell>
          <cell r="C492" t="e">
            <v>#N/A</v>
          </cell>
          <cell r="M492">
            <v>48</v>
          </cell>
        </row>
        <row r="493">
          <cell r="C493" t="e">
            <v>#N/A</v>
          </cell>
        </row>
        <row r="494">
          <cell r="C494" t="e">
            <v>#N/A</v>
          </cell>
        </row>
        <row r="495">
          <cell r="C495" t="e">
            <v>#N/A</v>
          </cell>
        </row>
        <row r="497">
          <cell r="B497" t="str">
            <v>4.4</v>
          </cell>
          <cell r="C497" t="e">
            <v>#N/A</v>
          </cell>
          <cell r="M497">
            <v>0</v>
          </cell>
        </row>
        <row r="498">
          <cell r="C498" t="e">
            <v>#N/A</v>
          </cell>
        </row>
        <row r="499">
          <cell r="C499" t="e">
            <v>#N/A</v>
          </cell>
        </row>
        <row r="500">
          <cell r="C500" t="e">
            <v>#N/A</v>
          </cell>
        </row>
        <row r="502">
          <cell r="B502" t="str">
            <v>4.5</v>
          </cell>
          <cell r="C502" t="e">
            <v>#N/A</v>
          </cell>
          <cell r="M502">
            <v>82</v>
          </cell>
        </row>
        <row r="503">
          <cell r="C503" t="e">
            <v>#N/A</v>
          </cell>
        </row>
        <row r="504">
          <cell r="C504" t="e">
            <v>#N/A</v>
          </cell>
        </row>
        <row r="505">
          <cell r="C505" t="e">
            <v>#N/A</v>
          </cell>
        </row>
        <row r="507">
          <cell r="B507" t="str">
            <v>4.6</v>
          </cell>
          <cell r="C507" t="e">
            <v>#N/A</v>
          </cell>
          <cell r="M507">
            <v>26</v>
          </cell>
        </row>
        <row r="508">
          <cell r="C508" t="e">
            <v>#N/A</v>
          </cell>
        </row>
        <row r="509">
          <cell r="C509" t="e">
            <v>#N/A</v>
          </cell>
        </row>
        <row r="510">
          <cell r="C510" t="e">
            <v>#N/A</v>
          </cell>
        </row>
        <row r="512">
          <cell r="B512" t="str">
            <v>4.7</v>
          </cell>
          <cell r="C512" t="e">
            <v>#N/A</v>
          </cell>
          <cell r="M512">
            <v>8</v>
          </cell>
        </row>
        <row r="513">
          <cell r="C513" t="e">
            <v>#N/A</v>
          </cell>
        </row>
        <row r="514">
          <cell r="C514" t="e">
            <v>#N/A</v>
          </cell>
        </row>
        <row r="515">
          <cell r="C515" t="e">
            <v>#N/A</v>
          </cell>
        </row>
        <row r="517">
          <cell r="B517" t="str">
            <v>4.8</v>
          </cell>
          <cell r="C517" t="e">
            <v>#N/A</v>
          </cell>
          <cell r="M517">
            <v>0</v>
          </cell>
        </row>
        <row r="518">
          <cell r="C518" t="e">
            <v>#N/A</v>
          </cell>
        </row>
        <row r="519">
          <cell r="C519" t="e">
            <v>#N/A</v>
          </cell>
        </row>
        <row r="520">
          <cell r="C520" t="e">
            <v>#N/A</v>
          </cell>
        </row>
        <row r="524">
          <cell r="C524" t="str">
            <v>RELAÇÃO DOS BUEIROS TUBULARES</v>
          </cell>
        </row>
        <row r="526">
          <cell r="C526" t="str">
            <v>ESTACA</v>
          </cell>
          <cell r="E526" t="str">
            <v>TIPO</v>
          </cell>
          <cell r="G526" t="str">
            <v>CORPO</v>
          </cell>
          <cell r="H526" t="str">
            <v>BOCA</v>
          </cell>
          <cell r="I526" t="str">
            <v>SERVIÇO</v>
          </cell>
        </row>
        <row r="527">
          <cell r="G527" t="str">
            <v>(m)</v>
          </cell>
          <cell r="H527" t="str">
            <v>(und)</v>
          </cell>
        </row>
        <row r="528">
          <cell r="C528">
            <v>8</v>
          </cell>
          <cell r="D528">
            <v>0</v>
          </cell>
          <cell r="E528" t="str">
            <v>BDTC Ø 1,00m</v>
          </cell>
          <cell r="G528">
            <v>12</v>
          </cell>
          <cell r="H528">
            <v>2</v>
          </cell>
          <cell r="I528" t="str">
            <v>IMPLANTAÇÃO</v>
          </cell>
        </row>
        <row r="529">
          <cell r="C529">
            <v>90</v>
          </cell>
          <cell r="D529">
            <v>0</v>
          </cell>
          <cell r="E529" t="str">
            <v>BDTC Ø 1,00m</v>
          </cell>
          <cell r="G529">
            <v>12</v>
          </cell>
          <cell r="H529">
            <v>2</v>
          </cell>
          <cell r="I529" t="str">
            <v>IMPLANTAÇÃO</v>
          </cell>
        </row>
        <row r="530">
          <cell r="C530">
            <v>107</v>
          </cell>
          <cell r="D530">
            <v>7</v>
          </cell>
          <cell r="E530" t="str">
            <v>BDTC Ø 1,00m</v>
          </cell>
          <cell r="G530">
            <v>12</v>
          </cell>
          <cell r="H530">
            <v>2</v>
          </cell>
          <cell r="I530" t="str">
            <v>IMPLANTAÇÃO</v>
          </cell>
        </row>
        <row r="531">
          <cell r="C531">
            <v>124</v>
          </cell>
          <cell r="D531">
            <v>15</v>
          </cell>
          <cell r="E531" t="str">
            <v>BDTC Ø 1,00m</v>
          </cell>
          <cell r="G531">
            <v>12</v>
          </cell>
          <cell r="H531">
            <v>2</v>
          </cell>
          <cell r="I531" t="str">
            <v>IMPLANTAÇÃO</v>
          </cell>
        </row>
        <row r="532">
          <cell r="C532">
            <v>149</v>
          </cell>
          <cell r="D532">
            <v>0</v>
          </cell>
          <cell r="E532" t="str">
            <v>BDTC Ø 1,00m</v>
          </cell>
          <cell r="G532">
            <v>13</v>
          </cell>
          <cell r="H532">
            <v>2</v>
          </cell>
          <cell r="I532" t="str">
            <v>IMPLANTAÇÃO</v>
          </cell>
        </row>
        <row r="533">
          <cell r="C533">
            <v>170</v>
          </cell>
          <cell r="D533">
            <v>0</v>
          </cell>
          <cell r="E533" t="str">
            <v>BSTC Ø 1,00m</v>
          </cell>
          <cell r="G533">
            <v>12</v>
          </cell>
          <cell r="H533">
            <v>2</v>
          </cell>
          <cell r="I533" t="str">
            <v>IMPLANTAÇÃO</v>
          </cell>
        </row>
        <row r="534">
          <cell r="C534">
            <v>190</v>
          </cell>
          <cell r="D534">
            <v>10</v>
          </cell>
          <cell r="E534" t="str">
            <v>BSTC Ø 1,00m</v>
          </cell>
          <cell r="G534">
            <v>15</v>
          </cell>
          <cell r="H534">
            <v>2</v>
          </cell>
          <cell r="I534" t="str">
            <v>IMPLANTAÇÃO</v>
          </cell>
        </row>
        <row r="535">
          <cell r="C535">
            <v>197</v>
          </cell>
          <cell r="D535">
            <v>0</v>
          </cell>
          <cell r="E535" t="str">
            <v>BSTC Ø 1,00m</v>
          </cell>
          <cell r="G535">
            <v>12</v>
          </cell>
          <cell r="H535">
            <v>2</v>
          </cell>
          <cell r="I535" t="str">
            <v>IMPLANTAÇÃO</v>
          </cell>
        </row>
        <row r="536">
          <cell r="C536">
            <v>211</v>
          </cell>
          <cell r="D536">
            <v>10</v>
          </cell>
          <cell r="E536" t="str">
            <v>BSTC Ø 1,00m</v>
          </cell>
          <cell r="G536">
            <v>14</v>
          </cell>
          <cell r="H536">
            <v>2</v>
          </cell>
          <cell r="I536" t="str">
            <v>IMPLANTAÇÃO</v>
          </cell>
        </row>
        <row r="537">
          <cell r="C537">
            <v>215</v>
          </cell>
          <cell r="D537">
            <v>3</v>
          </cell>
          <cell r="E537" t="str">
            <v>BSTC Ø 1,00m</v>
          </cell>
          <cell r="G537">
            <v>13</v>
          </cell>
          <cell r="H537">
            <v>2</v>
          </cell>
          <cell r="I537" t="str">
            <v>IMPLANTAÇÃO</v>
          </cell>
        </row>
        <row r="538">
          <cell r="C538">
            <v>218</v>
          </cell>
          <cell r="D538">
            <v>8</v>
          </cell>
          <cell r="E538" t="str">
            <v>BSTC Ø 1,00m</v>
          </cell>
          <cell r="G538">
            <v>13</v>
          </cell>
          <cell r="H538">
            <v>2</v>
          </cell>
          <cell r="I538" t="str">
            <v>IMPLANTAÇÃO</v>
          </cell>
        </row>
        <row r="539">
          <cell r="C539">
            <v>235</v>
          </cell>
          <cell r="D539">
            <v>0</v>
          </cell>
          <cell r="E539" t="str">
            <v>BSTC Ø 1,00m</v>
          </cell>
          <cell r="G539">
            <v>12</v>
          </cell>
          <cell r="H539">
            <v>2</v>
          </cell>
          <cell r="I539" t="str">
            <v>IMPLANTAÇÃO</v>
          </cell>
        </row>
        <row r="540">
          <cell r="C540">
            <v>259</v>
          </cell>
          <cell r="D540">
            <v>0</v>
          </cell>
          <cell r="E540" t="str">
            <v>BTTC Ø 1,00m</v>
          </cell>
          <cell r="G540">
            <v>12</v>
          </cell>
          <cell r="H540">
            <v>2</v>
          </cell>
          <cell r="I540" t="str">
            <v>IMPLANTAÇÃO</v>
          </cell>
        </row>
        <row r="541">
          <cell r="C541">
            <v>270</v>
          </cell>
          <cell r="D541">
            <v>0</v>
          </cell>
          <cell r="E541" t="str">
            <v>BSTC Ø 1,00m</v>
          </cell>
          <cell r="G541">
            <v>12</v>
          </cell>
          <cell r="H541">
            <v>2</v>
          </cell>
          <cell r="I541" t="str">
            <v>IMPLANTAÇÃO</v>
          </cell>
        </row>
        <row r="542">
          <cell r="C542">
            <v>281</v>
          </cell>
          <cell r="D542">
            <v>0</v>
          </cell>
          <cell r="E542" t="str">
            <v>BSTC Ø 1,00m</v>
          </cell>
          <cell r="G542">
            <v>12</v>
          </cell>
          <cell r="H542">
            <v>2</v>
          </cell>
          <cell r="I542" t="str">
            <v>IMPLANTAÇÃO</v>
          </cell>
        </row>
        <row r="543">
          <cell r="C543">
            <v>287</v>
          </cell>
          <cell r="D543">
            <v>10</v>
          </cell>
          <cell r="E543" t="str">
            <v>BSTC Ø 1,00m</v>
          </cell>
          <cell r="G543">
            <v>12</v>
          </cell>
          <cell r="H543">
            <v>2</v>
          </cell>
          <cell r="I543" t="str">
            <v>IMPLANTAÇÃO</v>
          </cell>
        </row>
        <row r="544">
          <cell r="C544">
            <v>302</v>
          </cell>
          <cell r="D544">
            <v>0</v>
          </cell>
          <cell r="E544" t="str">
            <v>BSTC Ø 1,00m</v>
          </cell>
          <cell r="G544">
            <v>12</v>
          </cell>
          <cell r="H544">
            <v>2</v>
          </cell>
          <cell r="I544" t="str">
            <v>IMPLANTAÇÃO</v>
          </cell>
        </row>
        <row r="545">
          <cell r="C545">
            <v>326</v>
          </cell>
          <cell r="D545">
            <v>0</v>
          </cell>
          <cell r="E545" t="str">
            <v>BSTC Ø 1,00m</v>
          </cell>
          <cell r="G545">
            <v>12</v>
          </cell>
          <cell r="H545">
            <v>2</v>
          </cell>
          <cell r="I545" t="str">
            <v>IMPLANTAÇÃO</v>
          </cell>
        </row>
        <row r="546">
          <cell r="C546">
            <v>332</v>
          </cell>
          <cell r="D546">
            <v>0</v>
          </cell>
          <cell r="E546" t="str">
            <v>BSTC Ø 1,00m</v>
          </cell>
          <cell r="G546">
            <v>12</v>
          </cell>
          <cell r="H546">
            <v>2</v>
          </cell>
          <cell r="I546" t="str">
            <v>IMPLANTAÇÃO</v>
          </cell>
        </row>
        <row r="547">
          <cell r="C547">
            <v>414</v>
          </cell>
          <cell r="D547">
            <v>0</v>
          </cell>
          <cell r="E547" t="str">
            <v>BDTC Ø 1,00m</v>
          </cell>
          <cell r="G547">
            <v>12</v>
          </cell>
          <cell r="H547">
            <v>2</v>
          </cell>
          <cell r="I547" t="str">
            <v>IMPLANTAÇÃO</v>
          </cell>
        </row>
        <row r="548">
          <cell r="C548">
            <v>435</v>
          </cell>
          <cell r="D548">
            <v>0</v>
          </cell>
          <cell r="E548" t="str">
            <v>BSTC Ø 1,00m</v>
          </cell>
          <cell r="G548">
            <v>13</v>
          </cell>
          <cell r="H548">
            <v>2</v>
          </cell>
          <cell r="I548" t="str">
            <v>IMPLANTAÇÃO</v>
          </cell>
        </row>
        <row r="549">
          <cell r="C549">
            <v>453</v>
          </cell>
          <cell r="D549">
            <v>10</v>
          </cell>
          <cell r="E549" t="str">
            <v>BSTC Ø 1,00m</v>
          </cell>
          <cell r="G549">
            <v>12</v>
          </cell>
          <cell r="H549">
            <v>2</v>
          </cell>
          <cell r="I549" t="str">
            <v>IMPLANTAÇÃO</v>
          </cell>
        </row>
        <row r="550">
          <cell r="C550">
            <v>467</v>
          </cell>
          <cell r="D550">
            <v>8</v>
          </cell>
          <cell r="E550" t="str">
            <v>BSTC Ø 1,00m</v>
          </cell>
          <cell r="G550">
            <v>12</v>
          </cell>
          <cell r="H550">
            <v>2</v>
          </cell>
          <cell r="I550" t="str">
            <v>IMPLANTAÇÃO</v>
          </cell>
        </row>
        <row r="551">
          <cell r="C551">
            <v>482</v>
          </cell>
          <cell r="D551">
            <v>0</v>
          </cell>
          <cell r="E551" t="str">
            <v>BSTC Ø 1,00m</v>
          </cell>
          <cell r="G551">
            <v>12</v>
          </cell>
          <cell r="H551">
            <v>2</v>
          </cell>
          <cell r="I551" t="str">
            <v>IMPLANTAÇÃO</v>
          </cell>
        </row>
        <row r="552">
          <cell r="C552">
            <v>488</v>
          </cell>
          <cell r="D552">
            <v>0</v>
          </cell>
          <cell r="E552" t="str">
            <v>BSTC Ø 1,00m</v>
          </cell>
          <cell r="G552">
            <v>12</v>
          </cell>
          <cell r="H552">
            <v>2</v>
          </cell>
          <cell r="I552" t="str">
            <v>IMPLANTAÇÃO</v>
          </cell>
        </row>
        <row r="553">
          <cell r="C553">
            <v>523</v>
          </cell>
          <cell r="D553">
            <v>0</v>
          </cell>
          <cell r="E553" t="str">
            <v>BSTC Ø 1,00m</v>
          </cell>
          <cell r="G553">
            <v>12</v>
          </cell>
          <cell r="H553">
            <v>2</v>
          </cell>
          <cell r="I553" t="str">
            <v>IMPLANTAÇÃO</v>
          </cell>
        </row>
        <row r="554">
          <cell r="C554">
            <v>581</v>
          </cell>
          <cell r="D554">
            <v>0</v>
          </cell>
          <cell r="E554" t="str">
            <v>BDTC Ø 1,00m</v>
          </cell>
          <cell r="G554">
            <v>12</v>
          </cell>
          <cell r="H554">
            <v>2</v>
          </cell>
          <cell r="I554" t="str">
            <v>IMPLANTAÇÃO</v>
          </cell>
        </row>
        <row r="555">
          <cell r="C555">
            <v>590</v>
          </cell>
          <cell r="D555">
            <v>0</v>
          </cell>
          <cell r="E555" t="str">
            <v>BDTC Ø 1,00m</v>
          </cell>
          <cell r="G555">
            <v>11</v>
          </cell>
          <cell r="H555">
            <v>2</v>
          </cell>
          <cell r="I555" t="str">
            <v>IMPLANTAÇÃO</v>
          </cell>
        </row>
        <row r="556">
          <cell r="C556">
            <v>617</v>
          </cell>
          <cell r="D556">
            <v>0</v>
          </cell>
          <cell r="E556" t="str">
            <v>BSTC Ø 1,00m</v>
          </cell>
          <cell r="G556">
            <v>11</v>
          </cell>
          <cell r="H556">
            <v>2</v>
          </cell>
          <cell r="I556" t="str">
            <v>IMPLANTAÇÃO</v>
          </cell>
        </row>
        <row r="557">
          <cell r="C557">
            <v>671</v>
          </cell>
          <cell r="D557">
            <v>0</v>
          </cell>
          <cell r="E557" t="str">
            <v>BDTC Ø 1,00m</v>
          </cell>
          <cell r="G557">
            <v>11</v>
          </cell>
          <cell r="H557">
            <v>2</v>
          </cell>
          <cell r="I557" t="str">
            <v>IMPLANTAÇÃO</v>
          </cell>
        </row>
        <row r="558">
          <cell r="C558">
            <v>692</v>
          </cell>
          <cell r="D558">
            <v>0</v>
          </cell>
          <cell r="E558" t="str">
            <v>BSTC Ø 1,00m</v>
          </cell>
          <cell r="G558">
            <v>11</v>
          </cell>
          <cell r="H558">
            <v>2</v>
          </cell>
          <cell r="I558" t="str">
            <v>IMPLANTAÇÃO</v>
          </cell>
        </row>
        <row r="559">
          <cell r="C559">
            <v>718</v>
          </cell>
          <cell r="D559">
            <v>0</v>
          </cell>
          <cell r="E559" t="str">
            <v>BSTC Ø 1,00m</v>
          </cell>
          <cell r="G559">
            <v>12</v>
          </cell>
          <cell r="H559">
            <v>2</v>
          </cell>
          <cell r="I559" t="str">
            <v>IMPLANTAÇÃO</v>
          </cell>
        </row>
        <row r="560">
          <cell r="C560">
            <v>725</v>
          </cell>
          <cell r="D560">
            <v>5</v>
          </cell>
          <cell r="E560" t="str">
            <v>BSTC Ø 1,00m</v>
          </cell>
          <cell r="G560">
            <v>12</v>
          </cell>
          <cell r="H560">
            <v>2</v>
          </cell>
          <cell r="I560" t="str">
            <v>IMPLANTAÇÃO</v>
          </cell>
        </row>
        <row r="561">
          <cell r="C561">
            <v>739</v>
          </cell>
          <cell r="D561">
            <v>10</v>
          </cell>
          <cell r="E561" t="str">
            <v>BSTC Ø 1,00m</v>
          </cell>
          <cell r="G561">
            <v>12</v>
          </cell>
          <cell r="H561">
            <v>2</v>
          </cell>
          <cell r="I561" t="str">
            <v>IMPLANTAÇÃO</v>
          </cell>
        </row>
        <row r="562">
          <cell r="C562">
            <v>761</v>
          </cell>
          <cell r="D562">
            <v>10</v>
          </cell>
          <cell r="E562" t="str">
            <v>BDTC Ø 1,00m</v>
          </cell>
          <cell r="G562">
            <v>12</v>
          </cell>
          <cell r="H562">
            <v>2</v>
          </cell>
          <cell r="I562" t="str">
            <v>IMPLANTAÇÃO</v>
          </cell>
        </row>
        <row r="563">
          <cell r="C563">
            <v>817</v>
          </cell>
          <cell r="D563">
            <v>0</v>
          </cell>
          <cell r="E563" t="str">
            <v>BTTC Ø 1,00m</v>
          </cell>
          <cell r="G563">
            <v>12</v>
          </cell>
          <cell r="H563">
            <v>2</v>
          </cell>
          <cell r="I563" t="str">
            <v>IMPLANTAÇÃO</v>
          </cell>
        </row>
        <row r="564">
          <cell r="C564">
            <v>930</v>
          </cell>
          <cell r="D564">
            <v>5</v>
          </cell>
          <cell r="E564" t="str">
            <v>BTTC Ø 1,00m</v>
          </cell>
          <cell r="G564">
            <v>12</v>
          </cell>
          <cell r="H564">
            <v>2</v>
          </cell>
          <cell r="I564" t="str">
            <v>IMPLANTAÇÃO</v>
          </cell>
        </row>
        <row r="565">
          <cell r="C565">
            <v>967</v>
          </cell>
          <cell r="D565">
            <v>0</v>
          </cell>
          <cell r="E565" t="str">
            <v>BSTC Ø 1,00m</v>
          </cell>
          <cell r="G565">
            <v>13</v>
          </cell>
          <cell r="H565">
            <v>2</v>
          </cell>
          <cell r="I565" t="str">
            <v>IMPLANTAÇÃO</v>
          </cell>
        </row>
        <row r="566">
          <cell r="C566">
            <v>975</v>
          </cell>
          <cell r="D566">
            <v>13</v>
          </cell>
          <cell r="E566" t="str">
            <v>BSTC Ø 1,00m</v>
          </cell>
          <cell r="G566">
            <v>12</v>
          </cell>
          <cell r="H566">
            <v>2</v>
          </cell>
          <cell r="I566" t="str">
            <v>IMPLANTAÇÃO</v>
          </cell>
        </row>
        <row r="567">
          <cell r="C567">
            <v>980</v>
          </cell>
          <cell r="D567">
            <v>5</v>
          </cell>
          <cell r="E567" t="str">
            <v>BDTC Ø 1,00m</v>
          </cell>
          <cell r="G567">
            <v>11</v>
          </cell>
          <cell r="H567">
            <v>2</v>
          </cell>
          <cell r="I567" t="str">
            <v>IMPLANTAÇÃO</v>
          </cell>
        </row>
        <row r="568">
          <cell r="C568">
            <v>997</v>
          </cell>
          <cell r="D568">
            <v>1</v>
          </cell>
          <cell r="E568" t="str">
            <v>BTTC Ø 1,00m</v>
          </cell>
          <cell r="G568">
            <v>12</v>
          </cell>
          <cell r="H568">
            <v>2</v>
          </cell>
          <cell r="I568" t="str">
            <v>IMPLANTAÇÃO</v>
          </cell>
        </row>
        <row r="569">
          <cell r="C569">
            <v>1018</v>
          </cell>
          <cell r="D569">
            <v>5</v>
          </cell>
          <cell r="E569" t="str">
            <v>BSTC Ø 1,00m</v>
          </cell>
          <cell r="G569">
            <v>12</v>
          </cell>
          <cell r="H569">
            <v>2</v>
          </cell>
          <cell r="I569" t="str">
            <v>IMPLANTAÇÃO</v>
          </cell>
        </row>
        <row r="570">
          <cell r="C570">
            <v>1027</v>
          </cell>
          <cell r="D570">
            <v>0</v>
          </cell>
          <cell r="E570" t="str">
            <v>BSTC Ø 1,00m</v>
          </cell>
          <cell r="G570">
            <v>13</v>
          </cell>
          <cell r="H570">
            <v>2</v>
          </cell>
          <cell r="I570" t="str">
            <v>IMPLANTAÇÃO</v>
          </cell>
        </row>
        <row r="571">
          <cell r="C571">
            <v>1032</v>
          </cell>
          <cell r="D571">
            <v>5</v>
          </cell>
          <cell r="E571" t="str">
            <v>BSTC Ø 1,00m</v>
          </cell>
          <cell r="G571">
            <v>12</v>
          </cell>
          <cell r="H571">
            <v>2</v>
          </cell>
          <cell r="I571" t="str">
            <v>IMPLANTAÇÃO</v>
          </cell>
        </row>
        <row r="572">
          <cell r="C572">
            <v>1042</v>
          </cell>
          <cell r="D572">
            <v>5</v>
          </cell>
          <cell r="E572" t="str">
            <v>BSTC Ø 1,00m</v>
          </cell>
          <cell r="G572">
            <v>13</v>
          </cell>
          <cell r="H572">
            <v>2</v>
          </cell>
          <cell r="I572" t="str">
            <v>IMPLANTAÇÃO</v>
          </cell>
        </row>
        <row r="573">
          <cell r="C573">
            <v>1050</v>
          </cell>
          <cell r="D573">
            <v>5</v>
          </cell>
          <cell r="E573" t="str">
            <v>BSTC Ø 1,00m</v>
          </cell>
          <cell r="G573">
            <v>12</v>
          </cell>
          <cell r="H573">
            <v>2</v>
          </cell>
          <cell r="I573" t="str">
            <v>IMPLANTAÇÃO</v>
          </cell>
        </row>
        <row r="574">
          <cell r="C574">
            <v>1068</v>
          </cell>
          <cell r="D574">
            <v>10</v>
          </cell>
          <cell r="E574" t="str">
            <v>BSTC Ø 1,00m</v>
          </cell>
          <cell r="G574">
            <v>12</v>
          </cell>
          <cell r="H574">
            <v>2</v>
          </cell>
          <cell r="I574" t="str">
            <v>IMPLANTAÇÃO</v>
          </cell>
        </row>
        <row r="575">
          <cell r="C575">
            <v>1075</v>
          </cell>
          <cell r="D575">
            <v>11</v>
          </cell>
          <cell r="E575" t="str">
            <v>BSTC Ø 1,00m</v>
          </cell>
          <cell r="G575">
            <v>12</v>
          </cell>
          <cell r="H575">
            <v>2</v>
          </cell>
          <cell r="I575" t="str">
            <v>IMPLANTAÇÃO</v>
          </cell>
        </row>
        <row r="576">
          <cell r="C576">
            <v>1078</v>
          </cell>
          <cell r="D576">
            <v>5</v>
          </cell>
          <cell r="E576" t="str">
            <v>BSTC Ø 1,00m</v>
          </cell>
          <cell r="G576">
            <v>12</v>
          </cell>
          <cell r="H576">
            <v>2</v>
          </cell>
          <cell r="I576" t="str">
            <v>IMPLANTAÇÃO</v>
          </cell>
        </row>
        <row r="577">
          <cell r="C577">
            <v>1105</v>
          </cell>
          <cell r="D577">
            <v>5</v>
          </cell>
          <cell r="E577" t="str">
            <v>BSTC Ø 1,00m</v>
          </cell>
          <cell r="G577">
            <v>12</v>
          </cell>
          <cell r="H577">
            <v>2</v>
          </cell>
          <cell r="I577" t="str">
            <v>IMPLANTAÇÃO</v>
          </cell>
        </row>
        <row r="578">
          <cell r="C578">
            <v>1125</v>
          </cell>
          <cell r="D578">
            <v>5</v>
          </cell>
          <cell r="E578" t="str">
            <v>BSTC Ø 1,00m</v>
          </cell>
          <cell r="G578">
            <v>12</v>
          </cell>
          <cell r="H578">
            <v>2</v>
          </cell>
          <cell r="I578" t="str">
            <v>IMPLANTAÇÃO</v>
          </cell>
        </row>
        <row r="579">
          <cell r="C579">
            <v>1154</v>
          </cell>
          <cell r="D579">
            <v>5</v>
          </cell>
          <cell r="E579" t="str">
            <v>BDTC Ø 1,00m</v>
          </cell>
          <cell r="G579">
            <v>12</v>
          </cell>
          <cell r="H579">
            <v>2</v>
          </cell>
          <cell r="I579" t="str">
            <v>IMPLANTAÇÃO</v>
          </cell>
        </row>
        <row r="580">
          <cell r="C580">
            <v>1177</v>
          </cell>
          <cell r="D580">
            <v>5</v>
          </cell>
          <cell r="E580" t="str">
            <v>BDTC Ø 1,00m</v>
          </cell>
          <cell r="G580">
            <v>12</v>
          </cell>
          <cell r="H580">
            <v>2</v>
          </cell>
          <cell r="I580" t="str">
            <v>IMPLANTAÇÃO</v>
          </cell>
        </row>
        <row r="581">
          <cell r="C581">
            <v>1182</v>
          </cell>
          <cell r="D581">
            <v>5</v>
          </cell>
          <cell r="E581" t="str">
            <v>BSTC Ø 1,00m</v>
          </cell>
          <cell r="G581">
            <v>12</v>
          </cell>
          <cell r="H581">
            <v>2</v>
          </cell>
          <cell r="I581" t="str">
            <v>IMPLANTAÇÃO</v>
          </cell>
        </row>
        <row r="582">
          <cell r="C582">
            <v>1193</v>
          </cell>
          <cell r="D582">
            <v>5</v>
          </cell>
          <cell r="E582" t="str">
            <v>BSTC Ø 1,00m</v>
          </cell>
          <cell r="G582">
            <v>13</v>
          </cell>
          <cell r="H582">
            <v>2</v>
          </cell>
          <cell r="I582" t="str">
            <v>IMPLANTAÇÃO</v>
          </cell>
        </row>
        <row r="583">
          <cell r="C583">
            <v>1197</v>
          </cell>
          <cell r="D583">
            <v>5</v>
          </cell>
          <cell r="E583" t="str">
            <v>BSTC Ø 1,00m</v>
          </cell>
          <cell r="G583">
            <v>12</v>
          </cell>
          <cell r="H583">
            <v>2</v>
          </cell>
          <cell r="I583" t="str">
            <v>IMPLANTAÇÃO</v>
          </cell>
        </row>
        <row r="584">
          <cell r="C584">
            <v>1204</v>
          </cell>
          <cell r="D584">
            <v>5</v>
          </cell>
          <cell r="E584" t="str">
            <v>BSTC Ø 1,00m</v>
          </cell>
          <cell r="G584">
            <v>12</v>
          </cell>
          <cell r="H584">
            <v>2</v>
          </cell>
          <cell r="I584" t="str">
            <v>IMPLANTAÇÃO</v>
          </cell>
        </row>
        <row r="585">
          <cell r="C585">
            <v>1216</v>
          </cell>
          <cell r="D585">
            <v>4</v>
          </cell>
          <cell r="E585" t="str">
            <v>BSTC Ø 1,00m</v>
          </cell>
          <cell r="G585">
            <v>11</v>
          </cell>
          <cell r="H585">
            <v>2</v>
          </cell>
          <cell r="I585" t="str">
            <v>IMPLANTAÇÃO</v>
          </cell>
        </row>
        <row r="587">
          <cell r="G587">
            <v>703</v>
          </cell>
          <cell r="H587">
            <v>116</v>
          </cell>
        </row>
        <row r="589">
          <cell r="E589" t="str">
            <v>RESUMO</v>
          </cell>
        </row>
        <row r="590">
          <cell r="E590" t="str">
            <v>TIPO</v>
          </cell>
          <cell r="G590" t="str">
            <v>CORPO</v>
          </cell>
          <cell r="H590" t="str">
            <v>BOCA</v>
          </cell>
        </row>
        <row r="591">
          <cell r="G591" t="str">
            <v>(m)</v>
          </cell>
          <cell r="H591" t="str">
            <v>(und)</v>
          </cell>
        </row>
        <row r="592">
          <cell r="E592" t="str">
            <v>BSTC Ø 1,00m</v>
          </cell>
          <cell r="G592">
            <v>501</v>
          </cell>
          <cell r="H592">
            <v>82</v>
          </cell>
        </row>
        <row r="593">
          <cell r="E593" t="str">
            <v>BDTC Ø 1,00m</v>
          </cell>
          <cell r="G593">
            <v>154</v>
          </cell>
          <cell r="H593">
            <v>26</v>
          </cell>
        </row>
        <row r="594">
          <cell r="E594" t="str">
            <v>BTTC Ø 1,00m</v>
          </cell>
          <cell r="G594">
            <v>48</v>
          </cell>
          <cell r="H594">
            <v>8</v>
          </cell>
        </row>
        <row r="596">
          <cell r="G596">
            <v>703</v>
          </cell>
          <cell r="H596">
            <v>116</v>
          </cell>
        </row>
        <row r="598">
          <cell r="C598" t="str">
            <v>OBRAS D'ARTES CORRENTES - BUEIROS TUBULARES</v>
          </cell>
          <cell r="M598" t="str">
            <v>xxx</v>
          </cell>
        </row>
        <row r="600">
          <cell r="B600" t="str">
            <v>4.9</v>
          </cell>
          <cell r="C600" t="str">
            <v>BUEIROS CAPEADOS</v>
          </cell>
          <cell r="M600" t="str">
            <v>xxx</v>
          </cell>
        </row>
        <row r="602">
          <cell r="C602" t="str">
            <v>BUEIRO CAPEADO DE CONCRETO</v>
          </cell>
        </row>
        <row r="604">
          <cell r="C604" t="str">
            <v xml:space="preserve">62+0,00 </v>
          </cell>
          <cell r="E604" t="str">
            <v>BTCC 2,50 x 2,50 m</v>
          </cell>
          <cell r="G604">
            <v>12</v>
          </cell>
          <cell r="H604">
            <v>2</v>
          </cell>
          <cell r="I604" t="str">
            <v>Implantação</v>
          </cell>
        </row>
        <row r="605">
          <cell r="M605" t="str">
            <v xml:space="preserve">BTCC 2,50 x 2,50 m, Corpo de 12,00 m, na estaca 62+0,00 </v>
          </cell>
        </row>
        <row r="606">
          <cell r="C606" t="str">
            <v xml:space="preserve">1056+0,00 </v>
          </cell>
          <cell r="E606" t="str">
            <v>BDCC 1,50 x 1,50 m</v>
          </cell>
          <cell r="G606">
            <v>12</v>
          </cell>
          <cell r="H606">
            <v>2</v>
          </cell>
          <cell r="I606" t="str">
            <v>Implantação</v>
          </cell>
        </row>
        <row r="607">
          <cell r="M607" t="str">
            <v xml:space="preserve">BDCC 1,50 x 1,50 m, Corpo de 12,00 m, na estaca 1056+0,00 </v>
          </cell>
        </row>
        <row r="610">
          <cell r="B610" t="str">
            <v>4.9.1</v>
          </cell>
          <cell r="C610" t="str">
            <v xml:space="preserve">Escavação manual em material de 1ª categoria  para fundação </v>
          </cell>
          <cell r="M610">
            <v>222.113</v>
          </cell>
        </row>
        <row r="611">
          <cell r="C611" t="str">
            <v>Revisto = 222,113  m³</v>
          </cell>
        </row>
        <row r="612">
          <cell r="C612" t="str">
            <v>Previsto = 0,000  m³</v>
          </cell>
        </row>
        <row r="613">
          <cell r="C613" t="str">
            <v>Diferença = 222,113 - 0,000 = 222,113  m³</v>
          </cell>
        </row>
        <row r="615">
          <cell r="B615" t="str">
            <v>4.9.2</v>
          </cell>
          <cell r="C615" t="str">
            <v>Alvenaria de pedra argamassada AC/BC/PC para corpo e extremidade</v>
          </cell>
          <cell r="M615">
            <v>172.8</v>
          </cell>
        </row>
        <row r="616">
          <cell r="C616" t="str">
            <v>Revisto = 172,800  m³</v>
          </cell>
        </row>
        <row r="617">
          <cell r="C617" t="str">
            <v>Previsto = 0,000  m³</v>
          </cell>
        </row>
        <row r="618">
          <cell r="C618" t="str">
            <v>Diferença = 172,800 - 0,000 = 172,800  m³</v>
          </cell>
        </row>
        <row r="620">
          <cell r="B620" t="str">
            <v>4.9.3</v>
          </cell>
          <cell r="C620" t="str">
            <v>Concreto Ciclópico (Fck=15Mpa) - confecção e lançamento AC/BC/PC</v>
          </cell>
          <cell r="M620">
            <v>261.596</v>
          </cell>
        </row>
        <row r="621">
          <cell r="C621" t="str">
            <v>Revisto = 261,596  m³</v>
          </cell>
        </row>
        <row r="622">
          <cell r="C622" t="str">
            <v>Previsto = 0,000  m³</v>
          </cell>
        </row>
        <row r="623">
          <cell r="C623" t="str">
            <v>Diferença = 261,596 - 0,000 = 261,596  m³</v>
          </cell>
        </row>
        <row r="625">
          <cell r="B625" t="str">
            <v>4.9.4</v>
          </cell>
          <cell r="C625" t="str">
            <v>Concr.estr.fck=25MPa-c.raz.c/adit conf.lanç.AC/BC</v>
          </cell>
          <cell r="M625">
            <v>55.800000000000004</v>
          </cell>
        </row>
        <row r="626">
          <cell r="C626" t="str">
            <v>Revisto = 55,800  m3</v>
          </cell>
        </row>
        <row r="627">
          <cell r="C627" t="str">
            <v>Previsto = 0,000  m3</v>
          </cell>
        </row>
        <row r="628">
          <cell r="C628" t="str">
            <v>Diferença = 55,800 - 0,000 = 55,800  m3</v>
          </cell>
        </row>
        <row r="630">
          <cell r="B630" t="str">
            <v>4.9.5</v>
          </cell>
          <cell r="C630" t="str">
            <v>Fornecimento, preparo e colocação formas aço CA-50</v>
          </cell>
          <cell r="M630">
            <v>6138</v>
          </cell>
        </row>
        <row r="631">
          <cell r="C631" t="str">
            <v>Revisto = 6.138,000  kg</v>
          </cell>
        </row>
        <row r="632">
          <cell r="C632" t="str">
            <v>Previsto = 0,000  kg</v>
          </cell>
        </row>
        <row r="633">
          <cell r="C633" t="str">
            <v>Diferença = 6.138,000 - 0,000 = 6.138,000  kg</v>
          </cell>
        </row>
        <row r="635">
          <cell r="B635" t="str">
            <v>4.9.6</v>
          </cell>
          <cell r="C635" t="str">
            <v>Forma comum de madeira</v>
          </cell>
          <cell r="M635">
            <v>715.572</v>
          </cell>
        </row>
        <row r="636">
          <cell r="C636" t="str">
            <v>Revisto = 715,572  m²</v>
          </cell>
        </row>
        <row r="637">
          <cell r="C637" t="str">
            <v>Previsto = 0,000  m²</v>
          </cell>
        </row>
        <row r="638">
          <cell r="C638" t="str">
            <v>Diferença = 715,572 - 0,000 = 715,572  m²</v>
          </cell>
        </row>
        <row r="640">
          <cell r="B640" t="str">
            <v>4.9.7</v>
          </cell>
          <cell r="C640" t="str">
            <v>Escoramento para bueiros</v>
          </cell>
          <cell r="M640">
            <v>279</v>
          </cell>
        </row>
        <row r="641">
          <cell r="C641" t="str">
            <v>Revisto = 279,000  m³</v>
          </cell>
        </row>
        <row r="642">
          <cell r="C642" t="str">
            <v>Previsto = 0,000  m³</v>
          </cell>
        </row>
        <row r="643">
          <cell r="C643" t="str">
            <v>Diferença = 279,000 - 0,000 = 279,000  m³</v>
          </cell>
        </row>
        <row r="645">
          <cell r="B645" t="str">
            <v>4.9.8</v>
          </cell>
          <cell r="C645" t="str">
            <v>Argamassa cimento-areia 1:4 AC</v>
          </cell>
          <cell r="M645">
            <v>10.176</v>
          </cell>
        </row>
        <row r="646">
          <cell r="C646" t="str">
            <v>Revisto = 10,176  m³</v>
          </cell>
        </row>
        <row r="647">
          <cell r="C647" t="str">
            <v>Previsto = 0,000  m³</v>
          </cell>
        </row>
        <row r="648">
          <cell r="C648" t="str">
            <v>Diferença = 10,176 - 0,000 = 10,176  m³</v>
          </cell>
        </row>
        <row r="650">
          <cell r="B650" t="str">
            <v>4.9.9</v>
          </cell>
          <cell r="C650" t="str">
            <v>Confecção e lançamento de concreto magro AC/BC</v>
          </cell>
          <cell r="M650">
            <v>12.340999999999999</v>
          </cell>
        </row>
        <row r="651">
          <cell r="C651" t="str">
            <v>Revisto = 12,341  m³</v>
          </cell>
        </row>
        <row r="652">
          <cell r="C652" t="str">
            <v>Previsto = 0,000  m³</v>
          </cell>
        </row>
        <row r="653">
          <cell r="C653" t="str">
            <v>Diferença = 12,341 - 0,000 = 12,341  m³</v>
          </cell>
        </row>
        <row r="655">
          <cell r="B655" t="str">
            <v>4.10</v>
          </cell>
          <cell r="C655" t="str">
            <v>PASSAGEM MOLHADA</v>
          </cell>
          <cell r="M655" t="str">
            <v>xxx</v>
          </cell>
        </row>
        <row r="657">
          <cell r="C657" t="str">
            <v>PASSAGEM MOLHADA</v>
          </cell>
        </row>
        <row r="659">
          <cell r="C659" t="str">
            <v xml:space="preserve">900+0,00 </v>
          </cell>
          <cell r="E659" t="str">
            <v>Rio Canidé</v>
          </cell>
          <cell r="G659">
            <v>45</v>
          </cell>
          <cell r="H659">
            <v>6</v>
          </cell>
          <cell r="I659" t="str">
            <v>Implantação</v>
          </cell>
        </row>
        <row r="661">
          <cell r="C661" t="str">
            <v xml:space="preserve">1174+5,00 </v>
          </cell>
          <cell r="E661" t="str">
            <v>Riacho Grande</v>
          </cell>
          <cell r="G661">
            <v>32</v>
          </cell>
          <cell r="H661">
            <v>5.8</v>
          </cell>
          <cell r="I661" t="str">
            <v>Ampliação ( 3,80 metros existentes )</v>
          </cell>
        </row>
        <row r="664">
          <cell r="B664" t="str">
            <v>4.10.1</v>
          </cell>
          <cell r="C664" t="str">
            <v xml:space="preserve">Escavação manual em material de 1ª categoria </v>
          </cell>
          <cell r="M664">
            <v>202.2</v>
          </cell>
        </row>
        <row r="665">
          <cell r="C665" t="str">
            <v>Revisto = 202,200  m³</v>
          </cell>
        </row>
        <row r="666">
          <cell r="C666" t="str">
            <v>Previsto = 0,000  m³</v>
          </cell>
        </row>
        <row r="667">
          <cell r="C667" t="str">
            <v>Diferença = 202,200 - 0,000 = 202,200  m³</v>
          </cell>
        </row>
        <row r="669">
          <cell r="B669" t="str">
            <v>4.10.2</v>
          </cell>
          <cell r="C669" t="str">
            <v>Concreto ciclópico fck=15 MPa AC/BC/PC</v>
          </cell>
          <cell r="M669">
            <v>837.25279999999987</v>
          </cell>
        </row>
        <row r="670">
          <cell r="C670" t="str">
            <v>Revisto = 837,253  m³</v>
          </cell>
        </row>
        <row r="671">
          <cell r="C671" t="str">
            <v>Previsto = 0,000  m³</v>
          </cell>
        </row>
        <row r="672">
          <cell r="C672" t="str">
            <v>Diferença = 837,253 - 0,000 = 837,253  m³</v>
          </cell>
        </row>
        <row r="674">
          <cell r="B674" t="str">
            <v>4.10.3</v>
          </cell>
          <cell r="C674" t="str">
            <v>Concr.estr.fck=25MPa-c.raz.c/adit conf.lanç.AC/BC</v>
          </cell>
          <cell r="M674">
            <v>91.12</v>
          </cell>
        </row>
        <row r="675">
          <cell r="C675" t="str">
            <v>Revisto = 91,120  m³</v>
          </cell>
        </row>
        <row r="676">
          <cell r="C676" t="str">
            <v>Previsto = 0,000  m³</v>
          </cell>
        </row>
        <row r="677">
          <cell r="C677" t="str">
            <v>Diferença = 91,120 - 0,000 = 91,120  m³</v>
          </cell>
        </row>
        <row r="679">
          <cell r="B679" t="str">
            <v>4.10.4</v>
          </cell>
          <cell r="C679" t="str">
            <v>Fornecimento, preparo e colocação formas aço CA-50</v>
          </cell>
          <cell r="M679">
            <v>10023.200000000001</v>
          </cell>
        </row>
        <row r="680">
          <cell r="C680" t="str">
            <v>Revisto = 10.023,200  kg</v>
          </cell>
        </row>
        <row r="681">
          <cell r="C681" t="str">
            <v>Previsto = 0,000  kg</v>
          </cell>
        </row>
        <row r="682">
          <cell r="C682" t="str">
            <v>Diferença = 10.023,200 - 0,000 = 10.023,200  kg</v>
          </cell>
        </row>
        <row r="684">
          <cell r="B684" t="str">
            <v>4.10.5</v>
          </cell>
          <cell r="C684" t="str">
            <v>Corpo de BSTC Ø = 1,00m AC/BC/PC</v>
          </cell>
          <cell r="M684">
            <v>120</v>
          </cell>
        </row>
        <row r="685">
          <cell r="C685" t="str">
            <v>Revisto = 120,000  m</v>
          </cell>
        </row>
        <row r="686">
          <cell r="C686" t="str">
            <v>Previsto = 0,000  m</v>
          </cell>
        </row>
        <row r="687">
          <cell r="C687" t="str">
            <v>Diferença = 120,000 - 0,000 = 120,000  m</v>
          </cell>
        </row>
        <row r="689">
          <cell r="B689" t="str">
            <v>4.10.6</v>
          </cell>
          <cell r="C689" t="str">
            <v>Forma comum de madeira</v>
          </cell>
          <cell r="M689">
            <v>441.54320000000007</v>
          </cell>
        </row>
        <row r="690">
          <cell r="C690" t="str">
            <v>Revisto = 441,543  m²</v>
          </cell>
        </row>
        <row r="691">
          <cell r="C691" t="str">
            <v>Previsto = 0,000  m²</v>
          </cell>
        </row>
        <row r="692">
          <cell r="C692" t="str">
            <v>Diferença = 441,543 - 0,000 = 441,543  m²</v>
          </cell>
        </row>
        <row r="694">
          <cell r="B694" t="str">
            <v>4.10.7</v>
          </cell>
          <cell r="C694" t="str">
            <v>Argamassa cimento-areia 1:4 AC</v>
          </cell>
          <cell r="M694">
            <v>17.719200000000001</v>
          </cell>
        </row>
        <row r="695">
          <cell r="C695" t="str">
            <v>Revisto = 17,719  m³</v>
          </cell>
        </row>
        <row r="696">
          <cell r="C696" t="str">
            <v>Previsto = 0,000  m³</v>
          </cell>
        </row>
        <row r="697">
          <cell r="C697" t="str">
            <v>Diferença = 17,719 - 0,000 = 17,719  m³</v>
          </cell>
        </row>
        <row r="700">
          <cell r="B700" t="str">
            <v>4.11</v>
          </cell>
          <cell r="C700" t="str">
            <v>TRANSPORTES PARA OBRAS DE ARTE CORRENTES</v>
          </cell>
          <cell r="M700" t="str">
            <v>xxx</v>
          </cell>
        </row>
        <row r="702">
          <cell r="B702" t="str">
            <v>4.11.1</v>
          </cell>
          <cell r="C702" t="str">
            <v>Transporte comercial c/ basc. 10m3 rod. pav. (Fornededor-Canteiro) - DMT = 197,000km  p/ Brita</v>
          </cell>
          <cell r="M702">
            <v>273888.95699999999</v>
          </cell>
        </row>
        <row r="703">
          <cell r="C703" t="str">
            <v>Revisto = 273.888,957  tkm</v>
          </cell>
        </row>
        <row r="704">
          <cell r="C704" t="str">
            <v>Previsto = 0,000  tkm</v>
          </cell>
        </row>
        <row r="705">
          <cell r="C705" t="str">
            <v>Diferença = 273.888,957 - 0,000 = 273.888,957  tkm</v>
          </cell>
        </row>
        <row r="707">
          <cell r="B707" t="str">
            <v>4.11.2</v>
          </cell>
          <cell r="C707" t="str">
            <v>Transporte comercial c/ basc. 10m3 rod. não pav. (Fornededor-Canteiro) - DMT=12,273km  p/ Brita</v>
          </cell>
          <cell r="M707">
            <v>17063.143</v>
          </cell>
        </row>
        <row r="708">
          <cell r="C708" t="str">
            <v>Revisto = 17.063,143  tkm</v>
          </cell>
        </row>
        <row r="709">
          <cell r="C709" t="str">
            <v>Previsto = 0,000  tkm</v>
          </cell>
        </row>
        <row r="710">
          <cell r="C710" t="str">
            <v>Diferença = 17.063,143 - 0,000 = 17.063,143  tkm</v>
          </cell>
        </row>
        <row r="712">
          <cell r="B712" t="str">
            <v>4.11.3</v>
          </cell>
          <cell r="C712" t="str">
            <v>Transporte comercial c/ basc. 10m3 rod. não pav. (Fornededor-Canteiro) - DMT = 19,270km  p/ Areia</v>
          </cell>
          <cell r="M712">
            <v>33014.963000000003</v>
          </cell>
        </row>
        <row r="713">
          <cell r="C713" t="str">
            <v>Revisto = 33.014,963  tkm</v>
          </cell>
        </row>
        <row r="714">
          <cell r="C714" t="str">
            <v>Previsto = 0,000  tkm</v>
          </cell>
        </row>
        <row r="715">
          <cell r="C715" t="str">
            <v>Diferença = 33.014,963 - 0,000 = 33.014,963  tkm</v>
          </cell>
        </row>
        <row r="717">
          <cell r="B717" t="str">
            <v>4.11.4</v>
          </cell>
          <cell r="C717" t="str">
            <v>Transporte comerc. c/ carr. rodov. pavim. (Fornededor-Canteiro) - DMT = 357,000km  p/ Aço CA-50 e CA-60</v>
          </cell>
          <cell r="M717">
            <v>6346.5029999999997</v>
          </cell>
        </row>
        <row r="718">
          <cell r="C718" t="str">
            <v>Revisto = 6.346,503  tkm</v>
          </cell>
        </row>
        <row r="719">
          <cell r="C719" t="str">
            <v>Previsto = 0,000  tkm</v>
          </cell>
        </row>
        <row r="720">
          <cell r="C720" t="str">
            <v>Diferença = 6.346,503 - 0,000 = 6.346,503  tkm</v>
          </cell>
        </row>
        <row r="722">
          <cell r="B722" t="str">
            <v>4.11.5</v>
          </cell>
          <cell r="C722" t="str">
            <v>Transporte comerc. c/ carr. rodov. não pavim. (Fornededor-Canteiro) - DMT = 12,273km  p/ Aço CA-50 e CA-60</v>
          </cell>
          <cell r="M722">
            <v>218.18100000000001</v>
          </cell>
        </row>
        <row r="723">
          <cell r="C723" t="str">
            <v>Revisto = 218,181  tkm</v>
          </cell>
        </row>
        <row r="724">
          <cell r="C724" t="str">
            <v>Previsto = 0,000  tkm</v>
          </cell>
        </row>
        <row r="725">
          <cell r="C725" t="str">
            <v>Diferença = 218,181 - 0,000 = 218,181  tkm</v>
          </cell>
        </row>
        <row r="727">
          <cell r="B727" t="str">
            <v>4.11.6</v>
          </cell>
          <cell r="C727" t="str">
            <v>Transporte comerc. c/ carr. rodov. pavim. (Fornededor-Canteiro) - DMT = 170,000km  p/ Madeira</v>
          </cell>
          <cell r="M727">
            <v>5330.5910000000003</v>
          </cell>
        </row>
        <row r="728">
          <cell r="C728" t="str">
            <v>Revisto = 5.330,591  tkm</v>
          </cell>
        </row>
        <row r="729">
          <cell r="C729" t="str">
            <v>Previsto = 0,000  tkm</v>
          </cell>
        </row>
        <row r="730">
          <cell r="C730" t="str">
            <v>Diferença = 5.330,591 - 0,000 = 5.330,591  tkm</v>
          </cell>
        </row>
        <row r="732">
          <cell r="B732" t="str">
            <v>4.11.7</v>
          </cell>
          <cell r="C732" t="str">
            <v>Transporte comerc. c/ carr. rodov. não pavim. (Fornededor-Canteiro) - DMT = 12,273km  p/ Madeira</v>
          </cell>
          <cell r="M732">
            <v>384.83799999999997</v>
          </cell>
        </row>
        <row r="733">
          <cell r="C733" t="str">
            <v>Revisto = 384,838  tkm</v>
          </cell>
        </row>
        <row r="734">
          <cell r="C734" t="str">
            <v>Previsto = 0,000  tkm</v>
          </cell>
        </row>
        <row r="735">
          <cell r="C735" t="str">
            <v>Diferença = 384,838 - 0,000 = 384,838  tkm</v>
          </cell>
        </row>
        <row r="737">
          <cell r="B737" t="str">
            <v>4.11.8</v>
          </cell>
          <cell r="C737" t="str">
            <v>Transporte comercial c/ basc. 10m3 rod. não pav. (Fornededor-Canteiro) - DMT=11,500km  p/ Rachão</v>
          </cell>
          <cell r="M737">
            <v>12847.878000000001</v>
          </cell>
        </row>
        <row r="738">
          <cell r="C738" t="str">
            <v>Revisto = 12.847,878  tkm</v>
          </cell>
        </row>
        <row r="739">
          <cell r="C739" t="str">
            <v>Previsto = 0,000  tkm</v>
          </cell>
        </row>
        <row r="740">
          <cell r="C740" t="str">
            <v>Diferença = 12.847,878 - 0,000 = 12.847,878  tkm</v>
          </cell>
        </row>
        <row r="742">
          <cell r="B742" t="str">
            <v>4.11.9</v>
          </cell>
          <cell r="C742" t="str">
            <v>Transporte comerc. c/ carr. rodov. pavim. (Fornededor-Canteiro) - DMT = 170,000km  p/ Cimento</v>
          </cell>
          <cell r="M742">
            <v>69931.074000000008</v>
          </cell>
        </row>
        <row r="743">
          <cell r="C743" t="str">
            <v>Revisto = 69.931,074  tkm</v>
          </cell>
        </row>
        <row r="744">
          <cell r="C744" t="str">
            <v>Previsto = 0,000  tkm</v>
          </cell>
        </row>
        <row r="745">
          <cell r="C745" t="str">
            <v>Diferença = 69.931,074 - 0,000 = 69.931,074  tkm</v>
          </cell>
        </row>
        <row r="747">
          <cell r="B747" t="str">
            <v>4.11.10</v>
          </cell>
          <cell r="C747" t="str">
            <v>Transporte comerc. c/ carr. rodov. não pavim. (Fornededor-Canteiro) - DMT = 12,273km  p/ Cimento</v>
          </cell>
          <cell r="M747">
            <v>5048.6130000000003</v>
          </cell>
        </row>
        <row r="748">
          <cell r="C748" t="str">
            <v>Revisto = 5.048,613  tkm</v>
          </cell>
        </row>
        <row r="749">
          <cell r="C749" t="str">
            <v>Previsto = 0,000  tkm</v>
          </cell>
        </row>
        <row r="750">
          <cell r="C750" t="str">
            <v>Diferença = 5.048,613 - 0,000 = 5.048,613  tkm</v>
          </cell>
        </row>
        <row r="753">
          <cell r="B753" t="str">
            <v>5.0</v>
          </cell>
          <cell r="C753" t="e">
            <v>#N/A</v>
          </cell>
          <cell r="M753" t="str">
            <v>xxx</v>
          </cell>
        </row>
        <row r="756">
          <cell r="B756" t="str">
            <v>5.1</v>
          </cell>
          <cell r="C756" t="e">
            <v>#N/A</v>
          </cell>
          <cell r="M756">
            <v>12840</v>
          </cell>
        </row>
        <row r="757">
          <cell r="C757" t="e">
            <v>#N/A</v>
          </cell>
        </row>
        <row r="758">
          <cell r="C758" t="e">
            <v>#N/A</v>
          </cell>
        </row>
        <row r="759">
          <cell r="C759" t="e">
            <v>#N/A</v>
          </cell>
        </row>
        <row r="761">
          <cell r="B761" t="str">
            <v>5.2</v>
          </cell>
          <cell r="C761" t="e">
            <v>#N/A</v>
          </cell>
          <cell r="M761">
            <v>1950</v>
          </cell>
        </row>
        <row r="762">
          <cell r="C762" t="e">
            <v>#N/A</v>
          </cell>
        </row>
        <row r="763">
          <cell r="C763" t="e">
            <v>#N/A</v>
          </cell>
        </row>
        <row r="764">
          <cell r="C764" t="e">
            <v>#N/A</v>
          </cell>
        </row>
        <row r="766">
          <cell r="B766" t="str">
            <v>5.3</v>
          </cell>
          <cell r="C766" t="e">
            <v>#N/A</v>
          </cell>
          <cell r="M766">
            <v>509</v>
          </cell>
        </row>
        <row r="767">
          <cell r="C767" t="e">
            <v>#N/A</v>
          </cell>
        </row>
        <row r="768">
          <cell r="C768" t="e">
            <v>#N/A</v>
          </cell>
        </row>
        <row r="769">
          <cell r="C769" t="e">
            <v>#N/A</v>
          </cell>
        </row>
        <row r="771">
          <cell r="B771" t="str">
            <v>5.4</v>
          </cell>
          <cell r="C771" t="e">
            <v>#N/A</v>
          </cell>
          <cell r="M771">
            <v>1443.2999999999997</v>
          </cell>
        </row>
        <row r="772">
          <cell r="C772" t="e">
            <v>#N/A</v>
          </cell>
        </row>
        <row r="773">
          <cell r="C773" t="e">
            <v>#N/A</v>
          </cell>
        </row>
        <row r="774">
          <cell r="C774" t="e">
            <v>#N/A</v>
          </cell>
        </row>
        <row r="776">
          <cell r="C776" t="e">
            <v>#N/A</v>
          </cell>
          <cell r="I776" t="str">
            <v>ENTRADA</v>
          </cell>
          <cell r="J776" t="str">
            <v>DESCIDA</v>
          </cell>
        </row>
        <row r="777">
          <cell r="C777" t="str">
            <v>ESTACAS</v>
          </cell>
          <cell r="E777" t="str">
            <v>EXTENSÃO</v>
          </cell>
          <cell r="G777" t="str">
            <v>Nº DE</v>
          </cell>
          <cell r="H777" t="str">
            <v>EXTENSÃO</v>
          </cell>
          <cell r="I777" t="str">
            <v xml:space="preserve"> D'ÁGUA</v>
          </cell>
          <cell r="J777" t="str">
            <v>D'ÁGUA</v>
          </cell>
        </row>
        <row r="778">
          <cell r="C778" t="str">
            <v>INICIAL</v>
          </cell>
          <cell r="D778" t="str">
            <v>FINAL</v>
          </cell>
          <cell r="E778" t="str">
            <v>(m)</v>
          </cell>
          <cell r="F778" t="str">
            <v>LADO</v>
          </cell>
          <cell r="G778" t="str">
            <v xml:space="preserve"> LADOS</v>
          </cell>
          <cell r="H778" t="str">
            <v xml:space="preserve">  FINAL (m)</v>
          </cell>
          <cell r="I778" t="str">
            <v>(und)</v>
          </cell>
          <cell r="J778" t="str">
            <v>(m)</v>
          </cell>
        </row>
        <row r="779">
          <cell r="C779">
            <v>0</v>
          </cell>
          <cell r="D779">
            <v>6</v>
          </cell>
          <cell r="E779">
            <v>120</v>
          </cell>
          <cell r="F779" t="str">
            <v>LD / LE</v>
          </cell>
          <cell r="G779">
            <v>2</v>
          </cell>
          <cell r="H779">
            <v>240</v>
          </cell>
          <cell r="I779">
            <v>6</v>
          </cell>
          <cell r="J779">
            <v>15</v>
          </cell>
        </row>
        <row r="780">
          <cell r="C780">
            <v>42</v>
          </cell>
          <cell r="D780">
            <v>58</v>
          </cell>
          <cell r="E780">
            <v>320</v>
          </cell>
          <cell r="F780" t="str">
            <v>LD / LE</v>
          </cell>
          <cell r="G780">
            <v>2</v>
          </cell>
          <cell r="H780">
            <v>640</v>
          </cell>
          <cell r="I780">
            <v>16</v>
          </cell>
          <cell r="J780">
            <v>40</v>
          </cell>
        </row>
        <row r="781">
          <cell r="C781">
            <v>80</v>
          </cell>
          <cell r="D781">
            <v>84.5</v>
          </cell>
          <cell r="E781">
            <v>90</v>
          </cell>
          <cell r="F781" t="str">
            <v>LD / LE</v>
          </cell>
          <cell r="G781">
            <v>2</v>
          </cell>
          <cell r="H781">
            <v>180</v>
          </cell>
          <cell r="I781">
            <v>4</v>
          </cell>
          <cell r="J781">
            <v>10</v>
          </cell>
        </row>
        <row r="782">
          <cell r="C782">
            <v>91</v>
          </cell>
          <cell r="D782">
            <v>96</v>
          </cell>
          <cell r="E782">
            <v>100</v>
          </cell>
          <cell r="F782" t="str">
            <v>LD / LE</v>
          </cell>
          <cell r="G782">
            <v>2</v>
          </cell>
          <cell r="H782">
            <v>200</v>
          </cell>
          <cell r="I782">
            <v>5</v>
          </cell>
          <cell r="J782">
            <v>12.5</v>
          </cell>
        </row>
        <row r="783">
          <cell r="C783">
            <v>108</v>
          </cell>
          <cell r="D783">
            <v>112</v>
          </cell>
          <cell r="E783">
            <v>80</v>
          </cell>
          <cell r="F783" t="str">
            <v>LD / LE</v>
          </cell>
          <cell r="G783">
            <v>2</v>
          </cell>
          <cell r="H783">
            <v>160</v>
          </cell>
          <cell r="I783">
            <v>4</v>
          </cell>
          <cell r="J783">
            <v>10</v>
          </cell>
        </row>
        <row r="784">
          <cell r="C784">
            <v>121</v>
          </cell>
          <cell r="D784">
            <v>129</v>
          </cell>
          <cell r="E784">
            <v>160</v>
          </cell>
          <cell r="F784" t="str">
            <v>LD</v>
          </cell>
          <cell r="G784">
            <v>1</v>
          </cell>
          <cell r="H784">
            <v>160</v>
          </cell>
          <cell r="I784">
            <v>4</v>
          </cell>
          <cell r="J784">
            <v>10</v>
          </cell>
        </row>
        <row r="785">
          <cell r="C785">
            <v>126</v>
          </cell>
          <cell r="D785">
            <v>129</v>
          </cell>
          <cell r="E785">
            <v>60</v>
          </cell>
          <cell r="F785" t="str">
            <v>LE</v>
          </cell>
          <cell r="G785">
            <v>1</v>
          </cell>
          <cell r="H785">
            <v>60</v>
          </cell>
          <cell r="I785">
            <v>1</v>
          </cell>
          <cell r="J785">
            <v>2.5</v>
          </cell>
        </row>
        <row r="786">
          <cell r="C786">
            <v>143</v>
          </cell>
          <cell r="D786">
            <v>157</v>
          </cell>
          <cell r="E786">
            <v>280</v>
          </cell>
          <cell r="F786" t="str">
            <v>LD / LE</v>
          </cell>
          <cell r="G786">
            <v>1</v>
          </cell>
          <cell r="H786">
            <v>280</v>
          </cell>
          <cell r="I786">
            <v>7</v>
          </cell>
          <cell r="J786">
            <v>17.5</v>
          </cell>
        </row>
        <row r="787">
          <cell r="C787">
            <v>185</v>
          </cell>
          <cell r="D787">
            <v>273</v>
          </cell>
          <cell r="E787">
            <v>1760</v>
          </cell>
          <cell r="F787" t="str">
            <v>LD / LE</v>
          </cell>
          <cell r="G787">
            <v>1</v>
          </cell>
          <cell r="H787">
            <v>1760</v>
          </cell>
          <cell r="I787">
            <v>139</v>
          </cell>
          <cell r="J787">
            <v>347.5</v>
          </cell>
        </row>
        <row r="788">
          <cell r="C788">
            <v>312</v>
          </cell>
          <cell r="D788">
            <v>376</v>
          </cell>
          <cell r="E788">
            <v>1280</v>
          </cell>
          <cell r="F788" t="str">
            <v>LD / LE</v>
          </cell>
          <cell r="G788">
            <v>1</v>
          </cell>
          <cell r="H788">
            <v>1280</v>
          </cell>
          <cell r="I788">
            <v>80</v>
          </cell>
          <cell r="J788">
            <v>280</v>
          </cell>
        </row>
        <row r="789">
          <cell r="C789">
            <v>400</v>
          </cell>
          <cell r="D789">
            <v>431</v>
          </cell>
          <cell r="E789">
            <v>620</v>
          </cell>
          <cell r="F789" t="str">
            <v>LD / LE</v>
          </cell>
          <cell r="G789">
            <v>1</v>
          </cell>
          <cell r="H789">
            <v>620</v>
          </cell>
          <cell r="I789">
            <v>31</v>
          </cell>
          <cell r="J789">
            <v>86.8</v>
          </cell>
        </row>
        <row r="790">
          <cell r="C790">
            <v>443</v>
          </cell>
          <cell r="D790">
            <v>472</v>
          </cell>
          <cell r="E790">
            <v>580</v>
          </cell>
          <cell r="F790" t="str">
            <v>LD / LE</v>
          </cell>
          <cell r="G790">
            <v>1</v>
          </cell>
          <cell r="H790">
            <v>580</v>
          </cell>
          <cell r="I790">
            <v>29</v>
          </cell>
          <cell r="J790">
            <v>78.3</v>
          </cell>
        </row>
        <row r="791">
          <cell r="C791">
            <v>552</v>
          </cell>
          <cell r="D791">
            <v>584</v>
          </cell>
          <cell r="E791">
            <v>640</v>
          </cell>
          <cell r="F791" t="str">
            <v>LD / LE</v>
          </cell>
          <cell r="G791">
            <v>1</v>
          </cell>
          <cell r="H791">
            <v>640</v>
          </cell>
          <cell r="I791">
            <v>32</v>
          </cell>
          <cell r="J791">
            <v>80</v>
          </cell>
        </row>
        <row r="792">
          <cell r="C792">
            <v>586</v>
          </cell>
          <cell r="D792">
            <v>594</v>
          </cell>
          <cell r="E792">
            <v>160</v>
          </cell>
          <cell r="F792" t="str">
            <v>LD / LE</v>
          </cell>
          <cell r="G792">
            <v>2</v>
          </cell>
          <cell r="H792">
            <v>320</v>
          </cell>
          <cell r="I792">
            <v>8</v>
          </cell>
          <cell r="J792">
            <v>28</v>
          </cell>
        </row>
        <row r="793">
          <cell r="C793">
            <v>619</v>
          </cell>
          <cell r="D793">
            <v>640</v>
          </cell>
          <cell r="E793">
            <v>420</v>
          </cell>
          <cell r="F793" t="str">
            <v>LD / LE</v>
          </cell>
          <cell r="G793">
            <v>2</v>
          </cell>
          <cell r="H793">
            <v>840</v>
          </cell>
          <cell r="I793">
            <v>21</v>
          </cell>
          <cell r="J793">
            <v>58.8</v>
          </cell>
        </row>
        <row r="794">
          <cell r="C794">
            <v>678</v>
          </cell>
          <cell r="D794">
            <v>686</v>
          </cell>
          <cell r="E794">
            <v>160</v>
          </cell>
          <cell r="F794" t="str">
            <v>LD / LE</v>
          </cell>
          <cell r="G794">
            <v>2</v>
          </cell>
          <cell r="H794">
            <v>320</v>
          </cell>
          <cell r="I794">
            <v>8</v>
          </cell>
          <cell r="J794">
            <v>21.6</v>
          </cell>
        </row>
        <row r="795">
          <cell r="C795">
            <v>700</v>
          </cell>
          <cell r="D795">
            <v>706</v>
          </cell>
          <cell r="E795">
            <v>120</v>
          </cell>
          <cell r="F795" t="str">
            <v>LD / LE</v>
          </cell>
          <cell r="G795">
            <v>2</v>
          </cell>
          <cell r="H795">
            <v>240</v>
          </cell>
          <cell r="I795">
            <v>6</v>
          </cell>
          <cell r="J795">
            <v>18</v>
          </cell>
        </row>
        <row r="796">
          <cell r="C796">
            <v>886</v>
          </cell>
          <cell r="D796">
            <v>896</v>
          </cell>
          <cell r="E796">
            <v>200</v>
          </cell>
          <cell r="F796" t="str">
            <v>LD / LE</v>
          </cell>
          <cell r="G796">
            <v>2</v>
          </cell>
          <cell r="H796">
            <v>400</v>
          </cell>
          <cell r="I796">
            <v>10</v>
          </cell>
          <cell r="J796">
            <v>35</v>
          </cell>
        </row>
        <row r="797">
          <cell r="C797">
            <v>964</v>
          </cell>
          <cell r="D797">
            <v>970</v>
          </cell>
          <cell r="E797">
            <v>120</v>
          </cell>
          <cell r="F797" t="str">
            <v>LD / LE</v>
          </cell>
          <cell r="G797">
            <v>2</v>
          </cell>
          <cell r="H797">
            <v>240</v>
          </cell>
          <cell r="I797">
            <v>6</v>
          </cell>
          <cell r="J797">
            <v>16.8</v>
          </cell>
        </row>
        <row r="798">
          <cell r="C798">
            <v>986</v>
          </cell>
          <cell r="D798">
            <v>996</v>
          </cell>
          <cell r="E798">
            <v>200</v>
          </cell>
          <cell r="F798" t="str">
            <v>LD / LE</v>
          </cell>
          <cell r="G798">
            <v>2</v>
          </cell>
          <cell r="H798">
            <v>400</v>
          </cell>
          <cell r="I798">
            <v>10</v>
          </cell>
          <cell r="J798">
            <v>27</v>
          </cell>
        </row>
        <row r="799">
          <cell r="C799">
            <v>1036</v>
          </cell>
          <cell r="D799">
            <v>1056</v>
          </cell>
          <cell r="E799">
            <v>400</v>
          </cell>
          <cell r="F799" t="str">
            <v>LD / LE</v>
          </cell>
          <cell r="G799">
            <v>2</v>
          </cell>
          <cell r="H799">
            <v>800</v>
          </cell>
          <cell r="I799">
            <v>20</v>
          </cell>
          <cell r="J799">
            <v>60</v>
          </cell>
        </row>
        <row r="800">
          <cell r="C800">
            <v>1104</v>
          </cell>
          <cell r="D800">
            <v>1114</v>
          </cell>
          <cell r="E800">
            <v>200</v>
          </cell>
          <cell r="F800" t="str">
            <v>LD / LE</v>
          </cell>
          <cell r="G800">
            <v>2</v>
          </cell>
          <cell r="H800">
            <v>400</v>
          </cell>
          <cell r="I800">
            <v>10</v>
          </cell>
          <cell r="J800">
            <v>25</v>
          </cell>
        </row>
        <row r="801">
          <cell r="C801">
            <v>1134</v>
          </cell>
          <cell r="D801">
            <v>1154</v>
          </cell>
          <cell r="E801">
            <v>400</v>
          </cell>
          <cell r="F801" t="str">
            <v>LD / LE</v>
          </cell>
          <cell r="G801">
            <v>2</v>
          </cell>
          <cell r="H801">
            <v>800</v>
          </cell>
          <cell r="I801">
            <v>20</v>
          </cell>
          <cell r="J801">
            <v>70</v>
          </cell>
        </row>
        <row r="802">
          <cell r="C802">
            <v>1186</v>
          </cell>
          <cell r="D802">
            <v>1192</v>
          </cell>
          <cell r="E802">
            <v>120</v>
          </cell>
          <cell r="F802" t="str">
            <v>LD / LE</v>
          </cell>
          <cell r="G802">
            <v>2</v>
          </cell>
          <cell r="H802">
            <v>240</v>
          </cell>
          <cell r="I802">
            <v>6</v>
          </cell>
          <cell r="J802">
            <v>16.8</v>
          </cell>
        </row>
        <row r="803">
          <cell r="C803">
            <v>1196</v>
          </cell>
          <cell r="D803">
            <v>1202</v>
          </cell>
          <cell r="E803">
            <v>120</v>
          </cell>
          <cell r="F803" t="str">
            <v>LD / LE</v>
          </cell>
          <cell r="G803">
            <v>2</v>
          </cell>
          <cell r="H803">
            <v>240</v>
          </cell>
          <cell r="I803">
            <v>6</v>
          </cell>
          <cell r="J803">
            <v>16.2</v>
          </cell>
        </row>
        <row r="804">
          <cell r="C804">
            <v>1214</v>
          </cell>
          <cell r="D804">
            <v>1234</v>
          </cell>
          <cell r="E804">
            <v>400</v>
          </cell>
          <cell r="F804" t="str">
            <v>LD / LE</v>
          </cell>
          <cell r="G804">
            <v>2</v>
          </cell>
          <cell r="H804">
            <v>800</v>
          </cell>
          <cell r="I804">
            <v>20</v>
          </cell>
          <cell r="J804">
            <v>60</v>
          </cell>
        </row>
        <row r="806">
          <cell r="C806" t="str">
            <v>TOTAL</v>
          </cell>
          <cell r="H806">
            <v>12840</v>
          </cell>
          <cell r="I806">
            <v>509</v>
          </cell>
          <cell r="J806">
            <v>1443.2999999999997</v>
          </cell>
        </row>
        <row r="808">
          <cell r="C808" t="e">
            <v>#N/A</v>
          </cell>
        </row>
        <row r="810">
          <cell r="C810" t="str">
            <v>ESTACAS</v>
          </cell>
          <cell r="F810" t="str">
            <v>Nº</v>
          </cell>
          <cell r="G810" t="str">
            <v xml:space="preserve">EXTENSÃO </v>
          </cell>
        </row>
        <row r="811">
          <cell r="C811" t="str">
            <v>INICIAL</v>
          </cell>
          <cell r="D811" t="str">
            <v>FINAL</v>
          </cell>
          <cell r="E811" t="str">
            <v>LADO</v>
          </cell>
          <cell r="F811" t="str">
            <v>Lados</v>
          </cell>
          <cell r="G811" t="str">
            <v>(m)</v>
          </cell>
        </row>
        <row r="812">
          <cell r="C812">
            <v>31</v>
          </cell>
          <cell r="D812">
            <v>41</v>
          </cell>
          <cell r="E812" t="str">
            <v>D</v>
          </cell>
          <cell r="F812">
            <v>1</v>
          </cell>
          <cell r="G812">
            <v>200</v>
          </cell>
        </row>
        <row r="813">
          <cell r="C813">
            <v>84</v>
          </cell>
          <cell r="D813">
            <v>88</v>
          </cell>
          <cell r="E813" t="str">
            <v>E</v>
          </cell>
          <cell r="F813">
            <v>1</v>
          </cell>
          <cell r="G813">
            <v>80</v>
          </cell>
        </row>
        <row r="814">
          <cell r="C814">
            <v>96</v>
          </cell>
          <cell r="D814">
            <v>108.5</v>
          </cell>
          <cell r="E814" t="str">
            <v>E</v>
          </cell>
          <cell r="F814">
            <v>1</v>
          </cell>
          <cell r="G814">
            <v>250</v>
          </cell>
        </row>
        <row r="815">
          <cell r="C815">
            <v>112</v>
          </cell>
          <cell r="D815">
            <v>120</v>
          </cell>
          <cell r="E815" t="str">
            <v>E</v>
          </cell>
          <cell r="F815">
            <v>1</v>
          </cell>
          <cell r="G815">
            <v>160</v>
          </cell>
        </row>
        <row r="816">
          <cell r="C816">
            <v>138</v>
          </cell>
          <cell r="D816">
            <v>141</v>
          </cell>
          <cell r="E816" t="str">
            <v>E</v>
          </cell>
          <cell r="F816">
            <v>1</v>
          </cell>
          <cell r="G816">
            <v>60</v>
          </cell>
        </row>
        <row r="817">
          <cell r="C817">
            <v>138</v>
          </cell>
          <cell r="D817">
            <v>141</v>
          </cell>
          <cell r="E817" t="str">
            <v>D</v>
          </cell>
          <cell r="F817">
            <v>1</v>
          </cell>
          <cell r="G817">
            <v>60</v>
          </cell>
        </row>
        <row r="818">
          <cell r="C818">
            <v>531</v>
          </cell>
          <cell r="D818">
            <v>538</v>
          </cell>
          <cell r="E818" t="str">
            <v>LE</v>
          </cell>
          <cell r="F818">
            <v>1</v>
          </cell>
          <cell r="G818">
            <v>140</v>
          </cell>
        </row>
        <row r="819">
          <cell r="C819">
            <v>614</v>
          </cell>
          <cell r="D819">
            <v>619</v>
          </cell>
          <cell r="E819" t="str">
            <v>LD/LE</v>
          </cell>
          <cell r="F819">
            <v>2</v>
          </cell>
          <cell r="G819">
            <v>200</v>
          </cell>
        </row>
        <row r="820">
          <cell r="C820">
            <v>1100</v>
          </cell>
          <cell r="D820">
            <v>1140</v>
          </cell>
          <cell r="E820" t="str">
            <v>LE</v>
          </cell>
          <cell r="F820">
            <v>1</v>
          </cell>
          <cell r="G820">
            <v>800</v>
          </cell>
        </row>
        <row r="822">
          <cell r="C822" t="str">
            <v>TOTAL</v>
          </cell>
          <cell r="G822">
            <v>1950</v>
          </cell>
        </row>
        <row r="826">
          <cell r="B826" t="str">
            <v>5.5</v>
          </cell>
          <cell r="C826" t="e">
            <v>#N/A</v>
          </cell>
          <cell r="M826" t="str">
            <v>xxx</v>
          </cell>
        </row>
        <row r="828">
          <cell r="B828" t="str">
            <v>5.5.1</v>
          </cell>
          <cell r="C828" t="e">
            <v>#N/A</v>
          </cell>
          <cell r="M828" t="e">
            <v>#N/A</v>
          </cell>
        </row>
        <row r="829">
          <cell r="C829" t="e">
            <v>#N/A</v>
          </cell>
        </row>
        <row r="830">
          <cell r="C830" t="e">
            <v>#N/A</v>
          </cell>
        </row>
        <row r="831">
          <cell r="C831" t="e">
            <v>#N/A</v>
          </cell>
        </row>
        <row r="833">
          <cell r="B833" t="str">
            <v>5.5.2</v>
          </cell>
          <cell r="C833" t="e">
            <v>#N/A</v>
          </cell>
          <cell r="M833" t="e">
            <v>#N/A</v>
          </cell>
        </row>
        <row r="834">
          <cell r="C834" t="e">
            <v>#N/A</v>
          </cell>
        </row>
        <row r="835">
          <cell r="C835" t="e">
            <v>#N/A</v>
          </cell>
        </row>
        <row r="836">
          <cell r="C836" t="e">
            <v>#N/A</v>
          </cell>
        </row>
        <row r="838">
          <cell r="B838" t="str">
            <v>5.5.3</v>
          </cell>
          <cell r="C838" t="e">
            <v>#N/A</v>
          </cell>
          <cell r="M838" t="e">
            <v>#N/A</v>
          </cell>
        </row>
        <row r="839">
          <cell r="C839" t="e">
            <v>#N/A</v>
          </cell>
        </row>
        <row r="840">
          <cell r="C840" t="e">
            <v>#N/A</v>
          </cell>
        </row>
        <row r="841">
          <cell r="C841" t="e">
            <v>#N/A</v>
          </cell>
        </row>
        <row r="843">
          <cell r="B843" t="str">
            <v>5.5.4</v>
          </cell>
          <cell r="C843" t="e">
            <v>#N/A</v>
          </cell>
          <cell r="M843" t="e">
            <v>#N/A</v>
          </cell>
        </row>
        <row r="844">
          <cell r="C844" t="e">
            <v>#N/A</v>
          </cell>
        </row>
        <row r="845">
          <cell r="C845" t="e">
            <v>#N/A</v>
          </cell>
        </row>
        <row r="846">
          <cell r="C846" t="e">
            <v>#N/A</v>
          </cell>
        </row>
        <row r="850">
          <cell r="B850" t="str">
            <v>6.0</v>
          </cell>
          <cell r="C850" t="e">
            <v>#N/A</v>
          </cell>
          <cell r="M850" t="str">
            <v>xxx</v>
          </cell>
        </row>
        <row r="852">
          <cell r="B852" t="str">
            <v>6.1</v>
          </cell>
          <cell r="C852" t="e">
            <v>#N/A</v>
          </cell>
          <cell r="M852">
            <v>8590.75</v>
          </cell>
        </row>
        <row r="853">
          <cell r="C853" t="e">
            <v>#N/A</v>
          </cell>
        </row>
        <row r="854">
          <cell r="C854" t="e">
            <v>#N/A</v>
          </cell>
        </row>
        <row r="855">
          <cell r="C855" t="e">
            <v>#N/A</v>
          </cell>
        </row>
        <row r="857">
          <cell r="B857" t="str">
            <v>6.2</v>
          </cell>
          <cell r="C857" t="e">
            <v>#N/A</v>
          </cell>
          <cell r="M857">
            <v>171.82</v>
          </cell>
        </row>
        <row r="858">
          <cell r="C858" t="e">
            <v>#N/A</v>
          </cell>
        </row>
        <row r="859">
          <cell r="C859" t="e">
            <v>#N/A</v>
          </cell>
        </row>
        <row r="860">
          <cell r="C860" t="e">
            <v>#N/A</v>
          </cell>
        </row>
        <row r="862">
          <cell r="B862" t="str">
            <v>6.3</v>
          </cell>
          <cell r="C862" t="e">
            <v>#N/A</v>
          </cell>
          <cell r="M862" t="e">
            <v>#N/A</v>
          </cell>
        </row>
        <row r="863">
          <cell r="C863" t="e">
            <v>#N/A</v>
          </cell>
        </row>
        <row r="864">
          <cell r="C864" t="e">
            <v>#N/A</v>
          </cell>
        </row>
        <row r="865">
          <cell r="C865" t="e">
            <v>#N/A</v>
          </cell>
        </row>
        <row r="867">
          <cell r="B867" t="str">
            <v>6.4</v>
          </cell>
          <cell r="C867" t="e">
            <v>#N/A</v>
          </cell>
          <cell r="M867" t="e">
            <v>#N/A</v>
          </cell>
        </row>
        <row r="868">
          <cell r="C868" t="e">
            <v>#N/A</v>
          </cell>
        </row>
        <row r="869">
          <cell r="C869" t="e">
            <v>#N/A</v>
          </cell>
        </row>
        <row r="870">
          <cell r="C870" t="e">
            <v>#N/A</v>
          </cell>
        </row>
        <row r="873">
          <cell r="B873" t="str">
            <v>7.0</v>
          </cell>
          <cell r="C873" t="str">
            <v>SERVIÇOS COMPLEMENTARES</v>
          </cell>
          <cell r="M873" t="str">
            <v>xxx</v>
          </cell>
        </row>
        <row r="875">
          <cell r="B875" t="str">
            <v>7.1</v>
          </cell>
          <cell r="C875" t="str">
            <v>Recomposição total de cerca com mourão de madeira</v>
          </cell>
          <cell r="M875">
            <v>30580</v>
          </cell>
        </row>
        <row r="876">
          <cell r="C876" t="str">
            <v>Revisto = 30.580,000  m</v>
          </cell>
        </row>
        <row r="877">
          <cell r="C877" t="str">
            <v>Previsto = 0,000  m</v>
          </cell>
        </row>
        <row r="878">
          <cell r="C878" t="str">
            <v>Diferença = 30.580,000 - 0,000 = 30.580,000  m</v>
          </cell>
        </row>
        <row r="880">
          <cell r="C880" t="str">
            <v>ESTACA</v>
          </cell>
          <cell r="E880" t="str">
            <v>EXT.</v>
          </cell>
        </row>
        <row r="881">
          <cell r="C881" t="str">
            <v>INICIAL</v>
          </cell>
          <cell r="D881" t="str">
            <v>FINAL</v>
          </cell>
          <cell r="E881" t="str">
            <v>(m)</v>
          </cell>
          <cell r="F881" t="str">
            <v>LADO</v>
          </cell>
          <cell r="G881" t="str">
            <v>SERVIÇO A EXECUTAR</v>
          </cell>
        </row>
        <row r="882">
          <cell r="C882">
            <v>0</v>
          </cell>
          <cell r="D882">
            <v>51</v>
          </cell>
          <cell r="E882">
            <v>1010</v>
          </cell>
          <cell r="F882" t="str">
            <v>LE</v>
          </cell>
          <cell r="G882" t="str">
            <v>Recomposição</v>
          </cell>
        </row>
        <row r="883">
          <cell r="C883">
            <v>52</v>
          </cell>
          <cell r="D883">
            <v>77</v>
          </cell>
          <cell r="E883">
            <v>500</v>
          </cell>
          <cell r="F883" t="str">
            <v>LD</v>
          </cell>
          <cell r="G883" t="str">
            <v>Recomposição</v>
          </cell>
        </row>
        <row r="884">
          <cell r="C884">
            <v>90</v>
          </cell>
          <cell r="D884">
            <v>170</v>
          </cell>
          <cell r="E884">
            <v>1600</v>
          </cell>
          <cell r="F884" t="str">
            <v>LE</v>
          </cell>
          <cell r="G884" t="str">
            <v>Recomposição</v>
          </cell>
        </row>
        <row r="885">
          <cell r="C885">
            <v>90</v>
          </cell>
          <cell r="D885">
            <v>162</v>
          </cell>
          <cell r="E885">
            <v>1420</v>
          </cell>
          <cell r="F885" t="str">
            <v>LD</v>
          </cell>
          <cell r="G885" t="str">
            <v>Recomposição</v>
          </cell>
        </row>
        <row r="886">
          <cell r="C886">
            <v>168</v>
          </cell>
          <cell r="D886">
            <v>216</v>
          </cell>
          <cell r="E886">
            <v>960</v>
          </cell>
          <cell r="F886" t="str">
            <v>LD</v>
          </cell>
          <cell r="G886" t="str">
            <v>Recomposição</v>
          </cell>
        </row>
        <row r="887">
          <cell r="C887">
            <v>181</v>
          </cell>
          <cell r="D887">
            <v>256</v>
          </cell>
          <cell r="E887">
            <v>1500</v>
          </cell>
          <cell r="F887" t="str">
            <v>LE</v>
          </cell>
          <cell r="G887" t="str">
            <v>Recomposição</v>
          </cell>
        </row>
        <row r="888">
          <cell r="C888">
            <v>228</v>
          </cell>
          <cell r="D888">
            <v>275</v>
          </cell>
          <cell r="E888">
            <v>940</v>
          </cell>
          <cell r="F888" t="str">
            <v>LD</v>
          </cell>
          <cell r="G888" t="str">
            <v>Recomposição</v>
          </cell>
        </row>
        <row r="889">
          <cell r="C889">
            <v>281</v>
          </cell>
          <cell r="D889">
            <v>310</v>
          </cell>
          <cell r="E889">
            <v>580</v>
          </cell>
          <cell r="F889" t="str">
            <v>LE</v>
          </cell>
          <cell r="G889" t="str">
            <v>Recomposição</v>
          </cell>
        </row>
        <row r="890">
          <cell r="C890">
            <v>281</v>
          </cell>
          <cell r="D890">
            <v>302</v>
          </cell>
          <cell r="E890">
            <v>420</v>
          </cell>
          <cell r="F890" t="str">
            <v>LD</v>
          </cell>
          <cell r="G890" t="str">
            <v>Recomposição</v>
          </cell>
        </row>
        <row r="891">
          <cell r="C891">
            <v>303</v>
          </cell>
          <cell r="D891">
            <v>339</v>
          </cell>
          <cell r="E891">
            <v>720</v>
          </cell>
          <cell r="F891" t="str">
            <v>LD</v>
          </cell>
          <cell r="G891" t="str">
            <v>Recomposição</v>
          </cell>
        </row>
        <row r="892">
          <cell r="C892">
            <v>318</v>
          </cell>
          <cell r="D892">
            <v>325</v>
          </cell>
          <cell r="E892">
            <v>140</v>
          </cell>
          <cell r="F892" t="str">
            <v>LE</v>
          </cell>
          <cell r="G892" t="str">
            <v>Recomposição</v>
          </cell>
        </row>
        <row r="893">
          <cell r="C893">
            <v>337</v>
          </cell>
          <cell r="D893">
            <v>342</v>
          </cell>
          <cell r="E893">
            <v>100</v>
          </cell>
          <cell r="F893" t="str">
            <v>LE</v>
          </cell>
          <cell r="G893" t="str">
            <v>Recomposição</v>
          </cell>
        </row>
        <row r="894">
          <cell r="C894">
            <v>355</v>
          </cell>
          <cell r="D894">
            <v>368</v>
          </cell>
          <cell r="E894">
            <v>260</v>
          </cell>
          <cell r="F894" t="str">
            <v>LE</v>
          </cell>
          <cell r="G894" t="str">
            <v>Recomposição</v>
          </cell>
        </row>
        <row r="895">
          <cell r="C895">
            <v>355</v>
          </cell>
          <cell r="D895">
            <v>374</v>
          </cell>
          <cell r="E895">
            <v>380</v>
          </cell>
          <cell r="F895" t="str">
            <v>LD</v>
          </cell>
          <cell r="G895" t="str">
            <v>Recomposição</v>
          </cell>
        </row>
        <row r="896">
          <cell r="C896">
            <v>377</v>
          </cell>
          <cell r="D896">
            <v>391</v>
          </cell>
          <cell r="E896">
            <v>280</v>
          </cell>
          <cell r="F896" t="str">
            <v>LE</v>
          </cell>
          <cell r="G896" t="str">
            <v>Recomposição</v>
          </cell>
        </row>
        <row r="897">
          <cell r="C897">
            <v>377</v>
          </cell>
          <cell r="D897">
            <v>391</v>
          </cell>
          <cell r="E897">
            <v>280</v>
          </cell>
          <cell r="F897" t="str">
            <v>LD</v>
          </cell>
          <cell r="G897" t="str">
            <v>Recomposição</v>
          </cell>
        </row>
        <row r="898">
          <cell r="C898">
            <v>397</v>
          </cell>
          <cell r="D898">
            <v>479</v>
          </cell>
          <cell r="E898">
            <v>1640</v>
          </cell>
          <cell r="F898" t="str">
            <v>LD</v>
          </cell>
          <cell r="G898" t="str">
            <v>Recomposição</v>
          </cell>
        </row>
        <row r="899">
          <cell r="C899">
            <v>419</v>
          </cell>
          <cell r="D899">
            <v>468</v>
          </cell>
          <cell r="E899">
            <v>980</v>
          </cell>
          <cell r="F899" t="str">
            <v>LE</v>
          </cell>
          <cell r="G899" t="str">
            <v>Recomposição</v>
          </cell>
        </row>
        <row r="900">
          <cell r="C900">
            <v>477</v>
          </cell>
          <cell r="D900">
            <v>496</v>
          </cell>
          <cell r="E900">
            <v>380</v>
          </cell>
          <cell r="F900" t="str">
            <v>LE</v>
          </cell>
          <cell r="G900" t="str">
            <v>Recomposição</v>
          </cell>
        </row>
        <row r="901">
          <cell r="C901">
            <v>491</v>
          </cell>
          <cell r="D901">
            <v>538</v>
          </cell>
          <cell r="E901">
            <v>940</v>
          </cell>
          <cell r="F901" t="str">
            <v>LD</v>
          </cell>
          <cell r="G901" t="str">
            <v>Recomposição</v>
          </cell>
        </row>
        <row r="902">
          <cell r="C902">
            <v>502</v>
          </cell>
          <cell r="D902">
            <v>538</v>
          </cell>
          <cell r="E902">
            <v>720</v>
          </cell>
          <cell r="F902" t="str">
            <v>LE</v>
          </cell>
          <cell r="G902" t="str">
            <v>Recomposição</v>
          </cell>
        </row>
        <row r="903">
          <cell r="C903">
            <v>558</v>
          </cell>
          <cell r="D903">
            <v>571</v>
          </cell>
          <cell r="E903">
            <v>260</v>
          </cell>
          <cell r="F903" t="str">
            <v>LE</v>
          </cell>
          <cell r="G903" t="str">
            <v>Recomposição</v>
          </cell>
        </row>
        <row r="904">
          <cell r="C904">
            <v>558</v>
          </cell>
          <cell r="D904">
            <v>590</v>
          </cell>
          <cell r="E904">
            <v>640</v>
          </cell>
          <cell r="F904" t="str">
            <v>LD</v>
          </cell>
          <cell r="G904" t="str">
            <v>Recomposição</v>
          </cell>
        </row>
        <row r="905">
          <cell r="C905">
            <v>577</v>
          </cell>
          <cell r="D905">
            <v>585</v>
          </cell>
          <cell r="E905">
            <v>160</v>
          </cell>
          <cell r="F905" t="str">
            <v>LE</v>
          </cell>
          <cell r="G905" t="str">
            <v>Recomposição</v>
          </cell>
        </row>
        <row r="906">
          <cell r="C906">
            <v>590</v>
          </cell>
          <cell r="D906">
            <v>612</v>
          </cell>
          <cell r="E906">
            <v>440</v>
          </cell>
          <cell r="F906" t="str">
            <v>LE</v>
          </cell>
          <cell r="G906" t="str">
            <v>Recomposição</v>
          </cell>
        </row>
        <row r="907">
          <cell r="C907">
            <v>608</v>
          </cell>
          <cell r="D907">
            <v>641</v>
          </cell>
          <cell r="E907">
            <v>660</v>
          </cell>
          <cell r="F907" t="str">
            <v>LD</v>
          </cell>
          <cell r="G907" t="str">
            <v>Recomposição</v>
          </cell>
        </row>
        <row r="908">
          <cell r="C908">
            <v>618</v>
          </cell>
          <cell r="D908">
            <v>636</v>
          </cell>
          <cell r="E908">
            <v>360</v>
          </cell>
          <cell r="F908" t="str">
            <v>LE</v>
          </cell>
          <cell r="G908" t="str">
            <v>Recomposição</v>
          </cell>
        </row>
        <row r="909">
          <cell r="C909">
            <v>660</v>
          </cell>
          <cell r="D909">
            <v>692</v>
          </cell>
          <cell r="E909">
            <v>640</v>
          </cell>
          <cell r="F909" t="str">
            <v>LD</v>
          </cell>
          <cell r="G909" t="str">
            <v>Recomposição</v>
          </cell>
        </row>
        <row r="910">
          <cell r="C910">
            <v>670</v>
          </cell>
          <cell r="D910">
            <v>714</v>
          </cell>
          <cell r="E910">
            <v>880</v>
          </cell>
          <cell r="F910" t="str">
            <v>LE</v>
          </cell>
          <cell r="G910" t="str">
            <v>Recomposição</v>
          </cell>
        </row>
        <row r="911">
          <cell r="C911">
            <v>718</v>
          </cell>
          <cell r="D911">
            <v>786</v>
          </cell>
          <cell r="E911">
            <v>1360</v>
          </cell>
          <cell r="F911" t="str">
            <v>LD</v>
          </cell>
          <cell r="G911" t="str">
            <v>Recomposição</v>
          </cell>
        </row>
        <row r="912">
          <cell r="C912">
            <v>733</v>
          </cell>
          <cell r="D912">
            <v>764</v>
          </cell>
          <cell r="E912">
            <v>620</v>
          </cell>
          <cell r="F912" t="str">
            <v>LE</v>
          </cell>
          <cell r="G912" t="str">
            <v>Recomposição</v>
          </cell>
        </row>
        <row r="913">
          <cell r="C913">
            <v>789</v>
          </cell>
          <cell r="D913">
            <v>812</v>
          </cell>
          <cell r="E913">
            <v>460</v>
          </cell>
          <cell r="F913" t="str">
            <v>LE</v>
          </cell>
          <cell r="G913" t="str">
            <v>Recomposição</v>
          </cell>
        </row>
        <row r="914">
          <cell r="C914">
            <v>799</v>
          </cell>
          <cell r="D914">
            <v>812</v>
          </cell>
          <cell r="E914">
            <v>260</v>
          </cell>
          <cell r="F914" t="str">
            <v>LD</v>
          </cell>
          <cell r="G914" t="str">
            <v>Recomposição</v>
          </cell>
        </row>
        <row r="915">
          <cell r="C915">
            <v>819</v>
          </cell>
          <cell r="D915">
            <v>897</v>
          </cell>
          <cell r="E915">
            <v>1560</v>
          </cell>
          <cell r="F915" t="str">
            <v>LE</v>
          </cell>
          <cell r="G915" t="str">
            <v>Recomposição</v>
          </cell>
        </row>
        <row r="916">
          <cell r="C916">
            <v>828</v>
          </cell>
          <cell r="D916">
            <v>831</v>
          </cell>
          <cell r="E916">
            <v>60</v>
          </cell>
          <cell r="F916" t="str">
            <v>LD</v>
          </cell>
          <cell r="G916" t="str">
            <v>Recomposição</v>
          </cell>
        </row>
        <row r="917">
          <cell r="C917">
            <v>845</v>
          </cell>
          <cell r="D917">
            <v>850</v>
          </cell>
          <cell r="E917">
            <v>100</v>
          </cell>
          <cell r="F917" t="str">
            <v>LD</v>
          </cell>
          <cell r="G917" t="str">
            <v>Recomposição</v>
          </cell>
        </row>
        <row r="918">
          <cell r="C918">
            <v>876</v>
          </cell>
          <cell r="D918">
            <v>898</v>
          </cell>
          <cell r="E918">
            <v>440</v>
          </cell>
          <cell r="F918" t="str">
            <v>LD</v>
          </cell>
          <cell r="G918" t="str">
            <v>Recomposição</v>
          </cell>
        </row>
        <row r="919">
          <cell r="C919">
            <v>902</v>
          </cell>
          <cell r="D919">
            <v>910</v>
          </cell>
          <cell r="E919">
            <v>160</v>
          </cell>
          <cell r="F919" t="str">
            <v>LD</v>
          </cell>
          <cell r="G919" t="str">
            <v>Recomposição</v>
          </cell>
        </row>
        <row r="920">
          <cell r="C920">
            <v>902</v>
          </cell>
          <cell r="D920" t="str">
            <v>927 + 5,00</v>
          </cell>
          <cell r="E920">
            <v>505</v>
          </cell>
          <cell r="F920" t="str">
            <v>LE</v>
          </cell>
          <cell r="G920" t="str">
            <v>Recomposição</v>
          </cell>
        </row>
        <row r="921">
          <cell r="C921">
            <v>920</v>
          </cell>
          <cell r="D921" t="str">
            <v>927 + 5,00</v>
          </cell>
          <cell r="E921">
            <v>145</v>
          </cell>
          <cell r="F921" t="str">
            <v>LE</v>
          </cell>
          <cell r="G921" t="str">
            <v>Recomposição</v>
          </cell>
        </row>
        <row r="922">
          <cell r="C922">
            <v>944</v>
          </cell>
          <cell r="D922">
            <v>933</v>
          </cell>
          <cell r="E922">
            <v>220</v>
          </cell>
          <cell r="F922" t="str">
            <v>LE</v>
          </cell>
          <cell r="G922" t="str">
            <v>Recomposição</v>
          </cell>
        </row>
        <row r="923">
          <cell r="C923">
            <v>952</v>
          </cell>
          <cell r="D923">
            <v>927</v>
          </cell>
          <cell r="E923">
            <v>500</v>
          </cell>
          <cell r="F923" t="str">
            <v>LD</v>
          </cell>
          <cell r="G923" t="str">
            <v>Recomposição</v>
          </cell>
        </row>
        <row r="924">
          <cell r="C924">
            <v>961</v>
          </cell>
          <cell r="D924">
            <v>954</v>
          </cell>
          <cell r="E924">
            <v>140</v>
          </cell>
          <cell r="F924" t="str">
            <v>LE</v>
          </cell>
          <cell r="G924" t="str">
            <v>Recomposição</v>
          </cell>
        </row>
        <row r="925">
          <cell r="C925">
            <v>1007</v>
          </cell>
          <cell r="D925">
            <v>1002</v>
          </cell>
          <cell r="E925">
            <v>100</v>
          </cell>
          <cell r="F925" t="str">
            <v>LD</v>
          </cell>
          <cell r="G925" t="str">
            <v>Recomposição</v>
          </cell>
        </row>
        <row r="926">
          <cell r="C926">
            <v>1013</v>
          </cell>
          <cell r="D926">
            <v>1000</v>
          </cell>
          <cell r="E926">
            <v>260</v>
          </cell>
          <cell r="F926" t="str">
            <v>LE</v>
          </cell>
          <cell r="G926" t="str">
            <v>Recomposição</v>
          </cell>
        </row>
        <row r="927">
          <cell r="C927">
            <v>1021</v>
          </cell>
          <cell r="D927">
            <v>1013</v>
          </cell>
          <cell r="E927">
            <v>160</v>
          </cell>
          <cell r="F927" t="str">
            <v>LD</v>
          </cell>
          <cell r="G927" t="str">
            <v>Recomposição</v>
          </cell>
        </row>
        <row r="928">
          <cell r="C928">
            <v>1066</v>
          </cell>
          <cell r="D928">
            <v>1056</v>
          </cell>
          <cell r="E928">
            <v>200</v>
          </cell>
          <cell r="F928" t="str">
            <v>LE</v>
          </cell>
          <cell r="G928" t="str">
            <v>Recomposição</v>
          </cell>
        </row>
        <row r="929">
          <cell r="C929">
            <v>1077</v>
          </cell>
          <cell r="D929">
            <v>1036</v>
          </cell>
          <cell r="E929">
            <v>820</v>
          </cell>
          <cell r="F929" t="str">
            <v>LD</v>
          </cell>
          <cell r="G929" t="str">
            <v>Recomposição</v>
          </cell>
        </row>
        <row r="930">
          <cell r="C930">
            <v>1084</v>
          </cell>
          <cell r="D930">
            <v>1076</v>
          </cell>
          <cell r="E930">
            <v>160</v>
          </cell>
          <cell r="F930" t="str">
            <v>LE</v>
          </cell>
          <cell r="G930" t="str">
            <v>Recomposição</v>
          </cell>
        </row>
        <row r="931">
          <cell r="C931">
            <v>1123</v>
          </cell>
          <cell r="D931">
            <v>1095</v>
          </cell>
          <cell r="E931">
            <v>560</v>
          </cell>
          <cell r="F931" t="str">
            <v>LD</v>
          </cell>
          <cell r="G931" t="str">
            <v>Recomposição</v>
          </cell>
        </row>
        <row r="932">
          <cell r="C932">
            <v>1145</v>
          </cell>
          <cell r="D932">
            <v>1098</v>
          </cell>
          <cell r="E932">
            <v>940</v>
          </cell>
          <cell r="F932" t="str">
            <v>LE</v>
          </cell>
          <cell r="G932" t="str">
            <v>Recomposição</v>
          </cell>
        </row>
        <row r="933">
          <cell r="C933">
            <v>1173</v>
          </cell>
          <cell r="D933">
            <v>1145</v>
          </cell>
          <cell r="E933">
            <v>560</v>
          </cell>
          <cell r="F933" t="str">
            <v>LD</v>
          </cell>
          <cell r="G933" t="str">
            <v>Recomposição</v>
          </cell>
        </row>
        <row r="934">
          <cell r="C934">
            <v>1178</v>
          </cell>
          <cell r="D934">
            <v>1175</v>
          </cell>
          <cell r="E934">
            <v>60</v>
          </cell>
          <cell r="F934" t="str">
            <v>LE</v>
          </cell>
          <cell r="G934" t="str">
            <v>Recomposição</v>
          </cell>
        </row>
        <row r="935">
          <cell r="C935">
            <v>1178</v>
          </cell>
          <cell r="D935">
            <v>1175</v>
          </cell>
          <cell r="E935">
            <v>60</v>
          </cell>
          <cell r="F935" t="str">
            <v>LE</v>
          </cell>
          <cell r="G935" t="str">
            <v>Recomposição</v>
          </cell>
        </row>
        <row r="936">
          <cell r="C936">
            <v>1206</v>
          </cell>
          <cell r="D936">
            <v>1192</v>
          </cell>
          <cell r="E936">
            <v>280</v>
          </cell>
          <cell r="F936" t="str">
            <v>LE</v>
          </cell>
          <cell r="G936" t="str">
            <v>Recomposição</v>
          </cell>
        </row>
        <row r="937">
          <cell r="C937">
            <v>1218</v>
          </cell>
          <cell r="D937">
            <v>1213</v>
          </cell>
          <cell r="E937">
            <v>100</v>
          </cell>
          <cell r="F937" t="str">
            <v>LE</v>
          </cell>
          <cell r="G937" t="str">
            <v>Recomposição</v>
          </cell>
        </row>
        <row r="939">
          <cell r="E939">
            <v>30580</v>
          </cell>
        </row>
        <row r="941">
          <cell r="B941" t="str">
            <v>7.2.1</v>
          </cell>
          <cell r="C941" t="str">
            <v>Transporte comerc. c/ carr. rodov. pavim. (Fornededor-Canteiro) - DMT = 357,000km  p/ Arame farpado</v>
          </cell>
          <cell r="M941">
            <v>1091.7059999999999</v>
          </cell>
        </row>
        <row r="942">
          <cell r="C942" t="str">
            <v>Revisto = 1.091,706  tkm</v>
          </cell>
        </row>
        <row r="943">
          <cell r="C943" t="str">
            <v>Previsto = 0,000  tkm</v>
          </cell>
        </row>
        <row r="944">
          <cell r="C944" t="str">
            <v>Diferença = 1.091,706 - 0,000 = 1.091,706  tkm</v>
          </cell>
        </row>
        <row r="946">
          <cell r="B946" t="str">
            <v>7.2.2</v>
          </cell>
          <cell r="C946" t="str">
            <v>Transporte comerc. c/ carr. rodov. não pavim. (Fornededor-Canteiro) - DMT = 12,273km  p/  Arame farpado</v>
          </cell>
          <cell r="M946">
            <v>37.530999999999999</v>
          </cell>
        </row>
        <row r="947">
          <cell r="C947" t="str">
            <v>Revisto = 37,531  tkm</v>
          </cell>
        </row>
        <row r="948">
          <cell r="C948" t="str">
            <v>Previsto = 0,000  tkm</v>
          </cell>
        </row>
        <row r="949">
          <cell r="C949" t="str">
            <v>Diferença = 37,531 - 0,000 = 37,531  tkm</v>
          </cell>
        </row>
        <row r="951">
          <cell r="B951" t="str">
            <v>7.2.3</v>
          </cell>
          <cell r="C951" t="str">
            <v>Transporte comerc. c/ carr. rodov. pavim. (Fornededor-Canteiro) - DMT = 15,000km  p/ Mourão D=0,10m</v>
          </cell>
          <cell r="M951">
            <v>22338.69</v>
          </cell>
        </row>
        <row r="952">
          <cell r="C952" t="str">
            <v>Revisto = 22.338,690  tkm</v>
          </cell>
        </row>
        <row r="953">
          <cell r="C953" t="str">
            <v>Previsto = 0,000  tkm</v>
          </cell>
        </row>
        <row r="954">
          <cell r="C954" t="str">
            <v>Diferença = 22.338,690 - 0,000 = 22.338,690  tkm</v>
          </cell>
        </row>
        <row r="956">
          <cell r="B956" t="str">
            <v>7.2.4</v>
          </cell>
          <cell r="C956" t="str">
            <v>Transporte comerc. c/ carr. rodov. não pavim. (Fornededor-Canteiro) - DMT = 12,273km  p/ Mourão D=0,10m</v>
          </cell>
          <cell r="M956">
            <v>18277.516</v>
          </cell>
        </row>
        <row r="957">
          <cell r="C957" t="str">
            <v>Revisto = 18.277,516  tkm</v>
          </cell>
        </row>
        <row r="958">
          <cell r="C958" t="str">
            <v>Previsto = 0,000  tkm</v>
          </cell>
        </row>
        <row r="959">
          <cell r="C959" t="str">
            <v>Diferença = 18.277,516 - 0,000 = 18.277,516  tkm</v>
          </cell>
        </row>
        <row r="961">
          <cell r="B961" t="str">
            <v>7.2.5</v>
          </cell>
          <cell r="C961" t="str">
            <v>Transporte comerc. c/ carr. rodov. pavim. (Fornededor-Canteiro) - DMT = 15,000km  p/ Mourão D=0,15m</v>
          </cell>
          <cell r="M961">
            <v>2201.7600000000002</v>
          </cell>
        </row>
        <row r="962">
          <cell r="C962" t="str">
            <v>Revisto = 2.201,760  tkm</v>
          </cell>
        </row>
        <row r="963">
          <cell r="C963" t="str">
            <v>Previsto = 0,000  tkm</v>
          </cell>
        </row>
        <row r="964">
          <cell r="C964" t="str">
            <v>Diferença = 2.201,760 - 0,000 = 2.201,760  tkm</v>
          </cell>
        </row>
        <row r="966">
          <cell r="B966" t="str">
            <v>7.2.6</v>
          </cell>
          <cell r="C966" t="str">
            <v>Transporte comerc. c/ carr. rodov. não pavim. (Fornededor-Canteiro) - DMT = 12,273km  p/ Mourão D=0,15m</v>
          </cell>
          <cell r="M966">
            <v>1801.48</v>
          </cell>
        </row>
        <row r="967">
          <cell r="C967" t="str">
            <v>Revisto = 1.801,480  tkm</v>
          </cell>
        </row>
        <row r="968">
          <cell r="C968" t="str">
            <v>Previsto = 0,000  tkm</v>
          </cell>
        </row>
        <row r="969">
          <cell r="C969" t="str">
            <v>Diferença = 1.801,480 - 0,000 = 1.801,480  tkm</v>
          </cell>
        </row>
        <row r="972">
          <cell r="B972" t="str">
            <v>8.0</v>
          </cell>
          <cell r="C972" t="e">
            <v>#N/A</v>
          </cell>
          <cell r="M972" t="str">
            <v>xxx</v>
          </cell>
        </row>
        <row r="974">
          <cell r="B974" t="str">
            <v>8.1</v>
          </cell>
          <cell r="C974" t="e">
            <v>#N/A</v>
          </cell>
          <cell r="M974">
            <v>24.545000000000002</v>
          </cell>
        </row>
        <row r="975">
          <cell r="C975" t="e">
            <v>#N/A</v>
          </cell>
        </row>
        <row r="976">
          <cell r="C976" t="e">
            <v>#N/A</v>
          </cell>
        </row>
        <row r="977">
          <cell r="C977" t="e">
            <v>#N/A</v>
          </cell>
        </row>
        <row r="980">
          <cell r="B980" t="str">
            <v>9.0</v>
          </cell>
          <cell r="C980" t="e">
            <v>#N/A</v>
          </cell>
          <cell r="M980" t="str">
            <v>xxx</v>
          </cell>
        </row>
        <row r="982">
          <cell r="B982" t="str">
            <v>9.1</v>
          </cell>
          <cell r="C982" t="e">
            <v>#N/A</v>
          </cell>
          <cell r="M982">
            <v>24.545000000000002</v>
          </cell>
        </row>
        <row r="983">
          <cell r="C983" t="e">
            <v>#N/A</v>
          </cell>
        </row>
        <row r="984">
          <cell r="C984" t="e">
            <v>#N/A</v>
          </cell>
        </row>
        <row r="985">
          <cell r="C985" t="e">
            <v>#N/A</v>
          </cell>
        </row>
        <row r="990">
          <cell r="C990" t="str">
            <v>xxxxxx</v>
          </cell>
          <cell r="D990" t="str">
            <v>xxxxxx</v>
          </cell>
          <cell r="E990" t="str">
            <v>xxx</v>
          </cell>
          <cell r="F990" t="str">
            <v>xxxxxx</v>
          </cell>
          <cell r="G990" t="str">
            <v>xxxxxx</v>
          </cell>
          <cell r="H990" t="str">
            <v>xxxxxxxxxx</v>
          </cell>
          <cell r="I990" t="str">
            <v>xxxxxxxxx</v>
          </cell>
          <cell r="J990" t="str">
            <v>xxxxxxxx</v>
          </cell>
        </row>
      </sheetData>
      <sheetData sheetId="6"/>
      <sheetData sheetId="7"/>
      <sheetData sheetId="8"/>
      <sheetData sheetId="9"/>
      <sheetData sheetId="10">
        <row r="1">
          <cell r="B1">
            <v>2</v>
          </cell>
          <cell r="C1">
            <v>3</v>
          </cell>
          <cell r="D1">
            <v>4</v>
          </cell>
        </row>
        <row r="10">
          <cell r="B10">
            <v>7</v>
          </cell>
        </row>
        <row r="12">
          <cell r="B12" t="str">
            <v>08 de Abril de 2013</v>
          </cell>
        </row>
        <row r="14">
          <cell r="B14" t="str">
            <v>S</v>
          </cell>
        </row>
        <row r="15">
          <cell r="B15">
            <v>1</v>
          </cell>
        </row>
        <row r="21">
          <cell r="B21">
            <v>5</v>
          </cell>
        </row>
        <row r="22">
          <cell r="B22">
            <v>4</v>
          </cell>
        </row>
        <row r="26">
          <cell r="B26" t="str">
            <v>sétima</v>
          </cell>
        </row>
        <row r="27">
          <cell r="B27" t="str">
            <v>sexta</v>
          </cell>
        </row>
        <row r="29">
          <cell r="B29" t="str">
            <v>01/02/2013 a 29/02/2013</v>
          </cell>
        </row>
        <row r="30">
          <cell r="B30" t="str">
            <v>08/08/2012 a 29/02/2013</v>
          </cell>
        </row>
        <row r="35">
          <cell r="B35" t="str">
            <v>287/2012</v>
          </cell>
        </row>
        <row r="38">
          <cell r="B38" t="str">
            <v>051/2012</v>
          </cell>
        </row>
        <row r="39">
          <cell r="B39">
            <v>41129</v>
          </cell>
        </row>
        <row r="40">
          <cell r="B40">
            <v>41134</v>
          </cell>
        </row>
        <row r="41">
          <cell r="B41">
            <v>720</v>
          </cell>
        </row>
        <row r="42">
          <cell r="B42">
            <v>7757936.8499999996</v>
          </cell>
        </row>
        <row r="43">
          <cell r="B43" t="str">
            <v>Melhoramento da Implantação e Pavimentação Asfáltica em Tratamento Superficial Duplo com Banho Diluído na pista de rolamento e Tratamento Superficial Simples com Banho Diluído dos acostamentos da rodovia PI-242, Trecho: Entronc. PI-241, em Floresta do Pia</v>
          </cell>
        </row>
        <row r="45">
          <cell r="B45" t="str">
            <v xml:space="preserve">do Serviço  de </v>
          </cell>
        </row>
        <row r="47">
          <cell r="B47" t="str">
            <v>N</v>
          </cell>
        </row>
        <row r="54">
          <cell r="B54" t="str">
            <v>PI-242</v>
          </cell>
        </row>
        <row r="55">
          <cell r="B55" t="str">
            <v>Entr. PI-241 / Campinas do Piauí</v>
          </cell>
        </row>
        <row r="57">
          <cell r="B57">
            <v>25.02</v>
          </cell>
        </row>
        <row r="58">
          <cell r="B58" t="str">
            <v>Floresta do Piauí a Campinas do Piauí</v>
          </cell>
        </row>
        <row r="60">
          <cell r="B60">
            <v>7757936.8499999996</v>
          </cell>
        </row>
        <row r="61">
          <cell r="B61">
            <v>40909</v>
          </cell>
        </row>
        <row r="65">
          <cell r="B65" t="str">
            <v>051/2012</v>
          </cell>
        </row>
        <row r="66">
          <cell r="B66">
            <v>41129</v>
          </cell>
        </row>
        <row r="67">
          <cell r="B67">
            <v>7757936.8499999996</v>
          </cell>
        </row>
        <row r="69">
          <cell r="B69">
            <v>41849</v>
          </cell>
        </row>
        <row r="71">
          <cell r="B71" t="str">
            <v>003/2012</v>
          </cell>
        </row>
        <row r="82">
          <cell r="D82">
            <v>4</v>
          </cell>
          <cell r="E82">
            <v>5</v>
          </cell>
        </row>
        <row r="84">
          <cell r="A84">
            <v>1</v>
          </cell>
          <cell r="B84" t="str">
            <v>Banco Pottencial</v>
          </cell>
          <cell r="C84">
            <v>849430</v>
          </cell>
          <cell r="D84">
            <v>40974</v>
          </cell>
          <cell r="E84">
            <v>41305</v>
          </cell>
        </row>
        <row r="85">
          <cell r="A85">
            <v>2</v>
          </cell>
        </row>
        <row r="86">
          <cell r="A86">
            <v>3</v>
          </cell>
        </row>
        <row r="92">
          <cell r="B92">
            <v>2</v>
          </cell>
          <cell r="C92">
            <v>3</v>
          </cell>
          <cell r="D92">
            <v>4</v>
          </cell>
        </row>
        <row r="94">
          <cell r="A94" t="str">
            <v>Primeiro</v>
          </cell>
        </row>
        <row r="95">
          <cell r="A95" t="str">
            <v>Segundo</v>
          </cell>
        </row>
        <row r="110">
          <cell r="B110" t="str">
            <v>Construtora Hidros LTDA</v>
          </cell>
        </row>
        <row r="111">
          <cell r="B111" t="str">
            <v>Antonio Marcos Silva Lima</v>
          </cell>
        </row>
        <row r="112">
          <cell r="B112" t="str">
            <v>Eng. Civil</v>
          </cell>
        </row>
        <row r="113">
          <cell r="B113" t="str">
            <v>Antonio Marcos Silva Lima</v>
          </cell>
        </row>
        <row r="114">
          <cell r="B114" t="str">
            <v>Rua Elizeu Martins, Nº 1.403 - Bairro Centro - Teresina/PI</v>
          </cell>
        </row>
        <row r="115">
          <cell r="B115" t="str">
            <v>Antonio Marcos Silva Lima</v>
          </cell>
        </row>
        <row r="116">
          <cell r="B116" t="str">
            <v>Eng. Civil</v>
          </cell>
        </row>
        <row r="117">
          <cell r="B117" t="str">
            <v>86 9458 1685</v>
          </cell>
        </row>
        <row r="119">
          <cell r="B119" t="str">
            <v>12.066.346/0001-71</v>
          </cell>
        </row>
        <row r="120">
          <cell r="B120" t="str">
            <v>19.406.135-3</v>
          </cell>
        </row>
        <row r="128">
          <cell r="B128" t="str">
            <v>Instituto de Desenvolvimento do Piauí - IDEPI</v>
          </cell>
        </row>
        <row r="129">
          <cell r="B129" t="str">
            <v>Ilmo. Sr.</v>
          </cell>
        </row>
        <row r="130">
          <cell r="B130" t="str">
            <v>Diretor Geral</v>
          </cell>
        </row>
        <row r="131">
          <cell r="B131" t="str">
            <v>Elizeu Morais de Aguiar</v>
          </cell>
        </row>
        <row r="133">
          <cell r="B133" t="str">
            <v>Teresina(PI)</v>
          </cell>
        </row>
        <row r="139">
          <cell r="A139">
            <v>1</v>
          </cell>
          <cell r="B139" t="str">
            <v>primeira</v>
          </cell>
        </row>
        <row r="140">
          <cell r="A140">
            <v>2</v>
          </cell>
          <cell r="B140" t="str">
            <v>segunda</v>
          </cell>
        </row>
        <row r="141">
          <cell r="A141">
            <v>3</v>
          </cell>
          <cell r="B141" t="str">
            <v>terceira</v>
          </cell>
        </row>
        <row r="142">
          <cell r="A142">
            <v>4</v>
          </cell>
          <cell r="B142" t="str">
            <v>quarta</v>
          </cell>
        </row>
        <row r="143">
          <cell r="A143">
            <v>5</v>
          </cell>
          <cell r="B143" t="str">
            <v>quinta</v>
          </cell>
        </row>
        <row r="144">
          <cell r="A144">
            <v>6</v>
          </cell>
          <cell r="B144" t="str">
            <v>sexta</v>
          </cell>
        </row>
        <row r="145">
          <cell r="A145">
            <v>7</v>
          </cell>
          <cell r="B145" t="str">
            <v>sétima</v>
          </cell>
        </row>
        <row r="146">
          <cell r="A146">
            <v>8</v>
          </cell>
          <cell r="B146" t="str">
            <v>oitava</v>
          </cell>
        </row>
        <row r="147">
          <cell r="A147">
            <v>9</v>
          </cell>
          <cell r="B147" t="str">
            <v>nona</v>
          </cell>
        </row>
        <row r="148">
          <cell r="A148">
            <v>10</v>
          </cell>
          <cell r="B148" t="str">
            <v>décima</v>
          </cell>
        </row>
        <row r="149">
          <cell r="A149">
            <v>11</v>
          </cell>
          <cell r="B149" t="str">
            <v>décima primeira</v>
          </cell>
        </row>
        <row r="150">
          <cell r="A150">
            <v>12</v>
          </cell>
          <cell r="B150" t="str">
            <v>décima segunda</v>
          </cell>
        </row>
        <row r="151">
          <cell r="A151">
            <v>13</v>
          </cell>
          <cell r="B151" t="str">
            <v>décima terceira</v>
          </cell>
        </row>
        <row r="152">
          <cell r="A152">
            <v>14</v>
          </cell>
          <cell r="B152" t="str">
            <v>décima quarta</v>
          </cell>
        </row>
        <row r="153">
          <cell r="A153">
            <v>15</v>
          </cell>
          <cell r="B153" t="str">
            <v>décima quinta</v>
          </cell>
        </row>
        <row r="154">
          <cell r="A154">
            <v>16</v>
          </cell>
          <cell r="B154" t="str">
            <v>décima sexta</v>
          </cell>
        </row>
        <row r="155">
          <cell r="A155">
            <v>17</v>
          </cell>
          <cell r="B155" t="str">
            <v>décima sétima</v>
          </cell>
        </row>
        <row r="156">
          <cell r="A156">
            <v>18</v>
          </cell>
          <cell r="B156" t="str">
            <v>décima oitava</v>
          </cell>
        </row>
        <row r="157">
          <cell r="A157">
            <v>19</v>
          </cell>
          <cell r="B157" t="str">
            <v>décima nona</v>
          </cell>
        </row>
        <row r="158">
          <cell r="A158">
            <v>20</v>
          </cell>
          <cell r="B158" t="str">
            <v>vigésima</v>
          </cell>
        </row>
        <row r="159">
          <cell r="A159">
            <v>21</v>
          </cell>
          <cell r="B159" t="str">
            <v>vigésima primeira</v>
          </cell>
        </row>
        <row r="160">
          <cell r="A160">
            <v>22</v>
          </cell>
          <cell r="B160" t="str">
            <v>vigésima segunda</v>
          </cell>
        </row>
        <row r="161">
          <cell r="A161">
            <v>23</v>
          </cell>
          <cell r="B161" t="str">
            <v>vigésima terceira</v>
          </cell>
        </row>
        <row r="162">
          <cell r="A162">
            <v>24</v>
          </cell>
          <cell r="B162" t="str">
            <v>vigésima quarta</v>
          </cell>
        </row>
        <row r="163">
          <cell r="A163">
            <v>25</v>
          </cell>
          <cell r="B163" t="str">
            <v>vigésima quinta</v>
          </cell>
        </row>
        <row r="164">
          <cell r="A164">
            <v>26</v>
          </cell>
          <cell r="B164" t="str">
            <v>vigésima sexta</v>
          </cell>
        </row>
        <row r="165">
          <cell r="A165">
            <v>27</v>
          </cell>
          <cell r="B165" t="str">
            <v>vigésima sétima</v>
          </cell>
        </row>
        <row r="166">
          <cell r="A166">
            <v>28</v>
          </cell>
          <cell r="B166" t="str">
            <v>vigésima oitava</v>
          </cell>
        </row>
        <row r="167">
          <cell r="A167">
            <v>29</v>
          </cell>
          <cell r="B167" t="str">
            <v>vigésima nona</v>
          </cell>
        </row>
        <row r="168">
          <cell r="A168">
            <v>30</v>
          </cell>
          <cell r="B168" t="str">
            <v>trigésima</v>
          </cell>
        </row>
        <row r="169">
          <cell r="A169">
            <v>31</v>
          </cell>
          <cell r="B169" t="str">
            <v>trigésima primeira</v>
          </cell>
        </row>
        <row r="170">
          <cell r="A170">
            <v>32</v>
          </cell>
          <cell r="B170" t="str">
            <v>trigésima segunda</v>
          </cell>
        </row>
        <row r="171">
          <cell r="A171">
            <v>33</v>
          </cell>
          <cell r="B171" t="str">
            <v>trigésima terceira</v>
          </cell>
        </row>
        <row r="172">
          <cell r="A172">
            <v>34</v>
          </cell>
          <cell r="B172" t="str">
            <v>trigésima quarta</v>
          </cell>
        </row>
        <row r="173">
          <cell r="A173">
            <v>35</v>
          </cell>
          <cell r="B173" t="str">
            <v>trigésima quinta</v>
          </cell>
        </row>
        <row r="174">
          <cell r="A174">
            <v>36</v>
          </cell>
          <cell r="B174" t="str">
            <v>trigésima sexta</v>
          </cell>
        </row>
        <row r="175">
          <cell r="A175">
            <v>37</v>
          </cell>
          <cell r="B175" t="str">
            <v>trigésima sétima</v>
          </cell>
        </row>
        <row r="176">
          <cell r="A176">
            <v>38</v>
          </cell>
          <cell r="B176" t="str">
            <v>trigésima oitava</v>
          </cell>
        </row>
        <row r="177">
          <cell r="A177">
            <v>39</v>
          </cell>
          <cell r="B177" t="str">
            <v>trigésima nona</v>
          </cell>
        </row>
        <row r="187">
          <cell r="A187">
            <v>1</v>
          </cell>
          <cell r="B187" t="str">
            <v>janeiro</v>
          </cell>
          <cell r="C187">
            <v>31</v>
          </cell>
        </row>
        <row r="188">
          <cell r="A188">
            <v>2</v>
          </cell>
          <cell r="B188" t="str">
            <v>fevereiro</v>
          </cell>
          <cell r="C188">
            <v>29</v>
          </cell>
        </row>
        <row r="189">
          <cell r="A189">
            <v>3</v>
          </cell>
          <cell r="B189" t="str">
            <v>março</v>
          </cell>
          <cell r="C189">
            <v>31</v>
          </cell>
        </row>
        <row r="190">
          <cell r="A190">
            <v>4</v>
          </cell>
          <cell r="B190" t="str">
            <v>abril</v>
          </cell>
          <cell r="C190">
            <v>30</v>
          </cell>
        </row>
        <row r="191">
          <cell r="A191">
            <v>5</v>
          </cell>
          <cell r="B191" t="str">
            <v>maio</v>
          </cell>
          <cell r="C191">
            <v>31</v>
          </cell>
        </row>
        <row r="192">
          <cell r="A192">
            <v>6</v>
          </cell>
          <cell r="B192" t="str">
            <v>junho</v>
          </cell>
          <cell r="C192">
            <v>30</v>
          </cell>
        </row>
        <row r="193">
          <cell r="A193">
            <v>7</v>
          </cell>
          <cell r="B193" t="str">
            <v>julho</v>
          </cell>
          <cell r="C193">
            <v>31</v>
          </cell>
        </row>
        <row r="194">
          <cell r="A194">
            <v>8</v>
          </cell>
          <cell r="B194" t="str">
            <v>agosto</v>
          </cell>
          <cell r="C194">
            <v>31</v>
          </cell>
        </row>
        <row r="195">
          <cell r="A195">
            <v>9</v>
          </cell>
          <cell r="B195" t="str">
            <v>setembro</v>
          </cell>
          <cell r="C195">
            <v>30</v>
          </cell>
        </row>
        <row r="196">
          <cell r="A196">
            <v>10</v>
          </cell>
          <cell r="B196" t="str">
            <v>outubro</v>
          </cell>
          <cell r="C196">
            <v>31</v>
          </cell>
        </row>
        <row r="197">
          <cell r="A197">
            <v>11</v>
          </cell>
          <cell r="B197" t="str">
            <v>novembro</v>
          </cell>
          <cell r="C197">
            <v>30</v>
          </cell>
        </row>
        <row r="198">
          <cell r="A198">
            <v>12</v>
          </cell>
          <cell r="B198" t="str">
            <v>dezembro</v>
          </cell>
          <cell r="C198">
            <v>31</v>
          </cell>
        </row>
      </sheetData>
      <sheetData sheetId="11">
        <row r="1"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</row>
        <row r="4">
          <cell r="B4" t="str">
            <v>cod</v>
          </cell>
          <cell r="C4" t="str">
            <v>Perguntas?</v>
          </cell>
          <cell r="D4" t="str">
            <v>Resposta</v>
          </cell>
          <cell r="E4" t="str">
            <v>Col1</v>
          </cell>
          <cell r="F4" t="str">
            <v>Col2</v>
          </cell>
          <cell r="G4" t="str">
            <v>Col3</v>
          </cell>
          <cell r="H4" t="str">
            <v>Col4</v>
          </cell>
          <cell r="I4" t="str">
            <v>Col5</v>
          </cell>
          <cell r="J4" t="str">
            <v>Col6</v>
          </cell>
          <cell r="K4" t="str">
            <v>Col7</v>
          </cell>
          <cell r="L4" t="str">
            <v>Col8</v>
          </cell>
          <cell r="M4" t="str">
            <v>Col9</v>
          </cell>
          <cell r="N4" t="str">
            <v>Col10</v>
          </cell>
        </row>
        <row r="6">
          <cell r="C6" t="str">
            <v>Extensão Pista Prevista</v>
          </cell>
          <cell r="D6">
            <v>25020</v>
          </cell>
        </row>
        <row r="7">
          <cell r="C7" t="str">
            <v>Extensão Revista</v>
          </cell>
          <cell r="D7">
            <v>24545</v>
          </cell>
        </row>
        <row r="8">
          <cell r="C8" t="str">
            <v>Extensão Interseção</v>
          </cell>
          <cell r="D8">
            <v>0</v>
          </cell>
        </row>
        <row r="9">
          <cell r="C9" t="str">
            <v>Extensão Pista Simples</v>
          </cell>
        </row>
        <row r="11">
          <cell r="C11" t="str">
            <v>Diferença</v>
          </cell>
        </row>
        <row r="13">
          <cell r="C13" t="str">
            <v>Estaca Inicial ( Pista Simples )</v>
          </cell>
          <cell r="D13">
            <v>0</v>
          </cell>
        </row>
        <row r="14">
          <cell r="D14">
            <v>0</v>
          </cell>
        </row>
        <row r="15">
          <cell r="C15" t="str">
            <v>Estaca Final ( Pista Simples )</v>
          </cell>
          <cell r="D15">
            <v>1251</v>
          </cell>
        </row>
        <row r="16">
          <cell r="D16">
            <v>0</v>
          </cell>
        </row>
        <row r="18">
          <cell r="C18" t="str">
            <v>Pista Simples</v>
          </cell>
          <cell r="D18">
            <v>0</v>
          </cell>
        </row>
        <row r="19">
          <cell r="C19" t="str">
            <v>Área do Entroncamento 1</v>
          </cell>
          <cell r="D19">
            <v>0</v>
          </cell>
        </row>
        <row r="20">
          <cell r="C20" t="str">
            <v>Área do Entroncamento 2</v>
          </cell>
          <cell r="D20">
            <v>0</v>
          </cell>
        </row>
        <row r="23">
          <cell r="C23" t="str">
            <v>Desmatamento Largura</v>
          </cell>
          <cell r="D23">
            <v>10</v>
          </cell>
        </row>
        <row r="25">
          <cell r="C25" t="str">
            <v xml:space="preserve">Terraplenagem Empolamento </v>
          </cell>
          <cell r="D25">
            <v>1.25</v>
          </cell>
        </row>
        <row r="27">
          <cell r="C27" t="str">
            <v>Água Terraplenagem</v>
          </cell>
          <cell r="D27">
            <v>180</v>
          </cell>
        </row>
        <row r="28">
          <cell r="C28" t="str">
            <v>Água Regularização</v>
          </cell>
          <cell r="D28">
            <v>120</v>
          </cell>
        </row>
        <row r="29">
          <cell r="C29" t="str">
            <v>Água Base</v>
          </cell>
          <cell r="D29">
            <v>160</v>
          </cell>
        </row>
        <row r="30">
          <cell r="C30" t="str">
            <v>Água DMT</v>
          </cell>
          <cell r="D30">
            <v>1.1100000000000001</v>
          </cell>
        </row>
        <row r="32">
          <cell r="C32" t="str">
            <v>Regularização extensão</v>
          </cell>
          <cell r="D32">
            <v>26325</v>
          </cell>
        </row>
        <row r="33">
          <cell r="C33" t="str">
            <v>Regularização Largura</v>
          </cell>
          <cell r="D33">
            <v>9.1999999999999993</v>
          </cell>
        </row>
        <row r="34">
          <cell r="C34" t="str">
            <v>Regularização espessura</v>
          </cell>
          <cell r="D34">
            <v>0.15</v>
          </cell>
        </row>
        <row r="36">
          <cell r="C36" t="str">
            <v>Base Extensão</v>
          </cell>
          <cell r="D36">
            <v>26325</v>
          </cell>
        </row>
        <row r="37">
          <cell r="C37" t="str">
            <v>Base Largura Média</v>
          </cell>
          <cell r="D37">
            <v>8.9</v>
          </cell>
        </row>
        <row r="38">
          <cell r="C38" t="str">
            <v>Base Esspessura</v>
          </cell>
          <cell r="D38">
            <v>0.2</v>
          </cell>
        </row>
        <row r="39">
          <cell r="C39" t="str">
            <v>Base DMT Jazida</v>
          </cell>
          <cell r="D39">
            <v>2.74</v>
          </cell>
        </row>
        <row r="40">
          <cell r="C40" t="str">
            <v>Base Densidade</v>
          </cell>
          <cell r="D40">
            <v>1.6</v>
          </cell>
        </row>
        <row r="41">
          <cell r="C41" t="str">
            <v>Base Empolamento</v>
          </cell>
          <cell r="D41">
            <v>1.1499999999999999</v>
          </cell>
        </row>
        <row r="43">
          <cell r="C43" t="str">
            <v>Imprimação Extensão</v>
          </cell>
          <cell r="D43">
            <v>26325</v>
          </cell>
        </row>
        <row r="44">
          <cell r="C44" t="str">
            <v>Imprimação Largura</v>
          </cell>
          <cell r="D44">
            <v>8</v>
          </cell>
        </row>
        <row r="45">
          <cell r="C45" t="str">
            <v>Imprimação Taxa do CM-30</v>
          </cell>
          <cell r="D45">
            <v>1.3</v>
          </cell>
        </row>
        <row r="47">
          <cell r="C47" t="str">
            <v>TSD Extensão</v>
          </cell>
          <cell r="D47">
            <v>26325</v>
          </cell>
        </row>
        <row r="48">
          <cell r="C48" t="str">
            <v>TSD Largua</v>
          </cell>
          <cell r="D48">
            <v>6</v>
          </cell>
        </row>
        <row r="49">
          <cell r="C49" t="str">
            <v>TSD Taxa RR-2C</v>
          </cell>
          <cell r="D49">
            <v>3.6</v>
          </cell>
        </row>
        <row r="50">
          <cell r="C50" t="str">
            <v>TSD Taxa Brita</v>
          </cell>
          <cell r="D50">
            <v>25</v>
          </cell>
        </row>
        <row r="52">
          <cell r="C52" t="str">
            <v>TSS Extensão</v>
          </cell>
          <cell r="D52">
            <v>26325</v>
          </cell>
        </row>
        <row r="53">
          <cell r="C53" t="str">
            <v>TSS largua</v>
          </cell>
          <cell r="D53">
            <v>2</v>
          </cell>
        </row>
        <row r="54">
          <cell r="C54" t="str">
            <v>TSS Taxa RR-2C</v>
          </cell>
          <cell r="D54">
            <v>2.1</v>
          </cell>
        </row>
        <row r="55">
          <cell r="C55" t="str">
            <v>TSS Taxa Brita</v>
          </cell>
          <cell r="D55">
            <v>15</v>
          </cell>
        </row>
        <row r="57">
          <cell r="C57" t="str">
            <v>Transporte Comercial Mat. Betume</v>
          </cell>
          <cell r="D57">
            <v>607</v>
          </cell>
        </row>
        <row r="58">
          <cell r="C58" t="str">
            <v>Transporte Local Mat. Betume</v>
          </cell>
        </row>
        <row r="60">
          <cell r="C60" t="str">
            <v>Brita densidade</v>
          </cell>
          <cell r="D60">
            <v>1.5</v>
          </cell>
        </row>
        <row r="61">
          <cell r="C61" t="str">
            <v>DMT Comercial Pav</v>
          </cell>
          <cell r="E61">
            <v>197</v>
          </cell>
        </row>
        <row r="62">
          <cell r="C62" t="str">
            <v>DMT Comercial Não Pav</v>
          </cell>
          <cell r="E62">
            <v>12.273</v>
          </cell>
        </row>
        <row r="63">
          <cell r="C63" t="str">
            <v>DMT Local Pav</v>
          </cell>
          <cell r="E63">
            <v>12.273</v>
          </cell>
        </row>
        <row r="65">
          <cell r="C65" t="str">
            <v>Areia densidade</v>
          </cell>
          <cell r="D65">
            <v>1.5</v>
          </cell>
        </row>
        <row r="66">
          <cell r="C66" t="str">
            <v>DMT Comercial Pav</v>
          </cell>
          <cell r="F66">
            <v>0</v>
          </cell>
        </row>
        <row r="67">
          <cell r="C67" t="str">
            <v>DMT Comercial Não Pav</v>
          </cell>
          <cell r="F67">
            <v>19.27</v>
          </cell>
        </row>
        <row r="69">
          <cell r="C69" t="str">
            <v>Aço densidade</v>
          </cell>
          <cell r="D69">
            <v>1</v>
          </cell>
        </row>
        <row r="70">
          <cell r="C70" t="str">
            <v>DMT Comercial Pav</v>
          </cell>
          <cell r="I70">
            <v>357</v>
          </cell>
        </row>
        <row r="71">
          <cell r="C71" t="str">
            <v>DMT Comercial Não Pav</v>
          </cell>
          <cell r="I71">
            <v>12.273</v>
          </cell>
        </row>
        <row r="73">
          <cell r="C73" t="str">
            <v>Madeira densidade</v>
          </cell>
          <cell r="D73">
            <v>0.65</v>
          </cell>
        </row>
        <row r="74">
          <cell r="C74" t="str">
            <v>DMT Comercial Pav</v>
          </cell>
          <cell r="H74">
            <v>170</v>
          </cell>
        </row>
        <row r="75">
          <cell r="C75" t="str">
            <v>DMT Comercial Não Pav</v>
          </cell>
          <cell r="H75">
            <v>12.273</v>
          </cell>
        </row>
        <row r="77">
          <cell r="C77" t="str">
            <v>Rachão densidade</v>
          </cell>
          <cell r="D77">
            <v>2.4</v>
          </cell>
        </row>
        <row r="78">
          <cell r="C78" t="str">
            <v>DMT Comercial Pav</v>
          </cell>
          <cell r="G78">
            <v>11.5</v>
          </cell>
        </row>
        <row r="79">
          <cell r="C79" t="str">
            <v>DMT Comercial Não Pav</v>
          </cell>
          <cell r="G79">
            <v>11.5</v>
          </cell>
        </row>
        <row r="81">
          <cell r="C81" t="str">
            <v>Arame Farpado</v>
          </cell>
        </row>
        <row r="82">
          <cell r="C82" t="str">
            <v>DMT Comercial Pav</v>
          </cell>
          <cell r="L82">
            <v>357</v>
          </cell>
        </row>
        <row r="83">
          <cell r="C83" t="str">
            <v>DMT Comercial Não Pav</v>
          </cell>
          <cell r="L83">
            <v>12.273</v>
          </cell>
        </row>
        <row r="85">
          <cell r="C85" t="str">
            <v>Mourão D=0,10m</v>
          </cell>
        </row>
        <row r="86">
          <cell r="C86" t="str">
            <v>DMT Comercial Pav</v>
          </cell>
          <cell r="L86">
            <v>15</v>
          </cell>
        </row>
        <row r="87">
          <cell r="C87" t="str">
            <v>DMT Comercial Não Pav</v>
          </cell>
          <cell r="L87">
            <v>12.273</v>
          </cell>
        </row>
        <row r="89">
          <cell r="C89" t="str">
            <v>Mourão D=0,15m</v>
          </cell>
        </row>
        <row r="90">
          <cell r="C90" t="str">
            <v>DMT Comercial Pav</v>
          </cell>
          <cell r="L90">
            <v>15</v>
          </cell>
        </row>
        <row r="91">
          <cell r="C91" t="str">
            <v>DMT Comercial Não Pav</v>
          </cell>
          <cell r="L91">
            <v>12.273</v>
          </cell>
        </row>
        <row r="93">
          <cell r="C93" t="str">
            <v>Cimento densidade</v>
          </cell>
          <cell r="D93" t="str">
            <v>?</v>
          </cell>
        </row>
        <row r="94">
          <cell r="C94" t="str">
            <v>DMT Comercial Pav</v>
          </cell>
          <cell r="D94">
            <v>170</v>
          </cell>
        </row>
        <row r="95">
          <cell r="C95" t="str">
            <v>DMT Comercial Não Pav</v>
          </cell>
          <cell r="D95">
            <v>12.273</v>
          </cell>
        </row>
        <row r="97">
          <cell r="C97" t="str">
            <v>Sinal Horizontal ( m² por Km )</v>
          </cell>
          <cell r="D97">
            <v>349.47699999999998</v>
          </cell>
        </row>
        <row r="98">
          <cell r="C98" t="str">
            <v>Sinal Vertical ( m² por Km )</v>
          </cell>
          <cell r="D98">
            <v>6.8369999999999997</v>
          </cell>
        </row>
        <row r="101">
          <cell r="D101" t="str">
            <v>CIMENTO</v>
          </cell>
          <cell r="E101" t="str">
            <v>BRITA</v>
          </cell>
          <cell r="F101" t="str">
            <v>AREIA</v>
          </cell>
          <cell r="G101" t="str">
            <v>RACHAO</v>
          </cell>
          <cell r="H101" t="str">
            <v>MADEIRA</v>
          </cell>
          <cell r="I101" t="str">
            <v>AÇO</v>
          </cell>
        </row>
        <row r="102">
          <cell r="C102" t="str">
            <v>SERVIÇO</v>
          </cell>
          <cell r="D102" t="str">
            <v>(ton)</v>
          </cell>
          <cell r="E102" t="str">
            <v>(ton)</v>
          </cell>
          <cell r="F102" t="str">
            <v>(ton)</v>
          </cell>
          <cell r="G102" t="str">
            <v>(ton)</v>
          </cell>
          <cell r="H102" t="str">
            <v>(ton)</v>
          </cell>
          <cell r="I102" t="str">
            <v>(ton)</v>
          </cell>
        </row>
        <row r="104">
          <cell r="B104" t="str">
            <v>4.10.2</v>
          </cell>
          <cell r="C104" t="str">
            <v>Concreto ciclópico fck=15 MPa AC/BC/PC</v>
          </cell>
          <cell r="D104">
            <v>0.189</v>
          </cell>
          <cell r="E104">
            <v>0.8819999999999999</v>
          </cell>
          <cell r="F104">
            <v>0.97649999999999992</v>
          </cell>
          <cell r="G104">
            <v>0.82799999999999996</v>
          </cell>
          <cell r="H104">
            <v>0</v>
          </cell>
        </row>
        <row r="105">
          <cell r="B105" t="str">
            <v>4.10.3</v>
          </cell>
          <cell r="C105" t="str">
            <v>Concr.estr.fck=25MPa-c.raz.c/adit conf.lanç.AC/BC</v>
          </cell>
          <cell r="D105">
            <v>0.35</v>
          </cell>
          <cell r="E105">
            <v>1.2449999999999999</v>
          </cell>
          <cell r="F105">
            <v>1.3049999999999999</v>
          </cell>
          <cell r="G105">
            <v>0</v>
          </cell>
          <cell r="H105">
            <v>0</v>
          </cell>
          <cell r="I105">
            <v>0</v>
          </cell>
        </row>
        <row r="106">
          <cell r="B106" t="str">
            <v>4.10.4</v>
          </cell>
          <cell r="C106" t="str">
            <v>Fornecimento, preparo e colocação formas aço CA-50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1.1000000000000001E-3</v>
          </cell>
        </row>
        <row r="107">
          <cell r="B107" t="str">
            <v>4.10.5</v>
          </cell>
          <cell r="C107" t="str">
            <v>Corpo de BSTC Ø = 1,00m AC/BC/PC</v>
          </cell>
          <cell r="D107">
            <v>0.82899999999999996</v>
          </cell>
          <cell r="E107">
            <v>1.8476999999999999</v>
          </cell>
          <cell r="F107">
            <v>2.5246</v>
          </cell>
          <cell r="G107">
            <v>1.6052</v>
          </cell>
          <cell r="H107">
            <v>3.9199999999999999E-2</v>
          </cell>
          <cell r="I107">
            <v>0</v>
          </cell>
          <cell r="K107">
            <v>0</v>
          </cell>
        </row>
        <row r="108">
          <cell r="B108" t="str">
            <v>4.10.6</v>
          </cell>
          <cell r="C108" t="str">
            <v>Forma comum de madeira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1.5800000000000002E-2</v>
          </cell>
          <cell r="I108">
            <v>0.25</v>
          </cell>
        </row>
        <row r="109">
          <cell r="B109" t="str">
            <v>4.10.7</v>
          </cell>
          <cell r="C109" t="str">
            <v>Argamassa cimento-areia 1:4 AC</v>
          </cell>
          <cell r="D109">
            <v>0.37</v>
          </cell>
          <cell r="E109">
            <v>0</v>
          </cell>
          <cell r="F109">
            <v>1.83</v>
          </cell>
          <cell r="G109">
            <v>0</v>
          </cell>
          <cell r="H109">
            <v>0</v>
          </cell>
          <cell r="I109">
            <v>0</v>
          </cell>
        </row>
        <row r="112">
          <cell r="B112" t="str">
            <v>4.9.2</v>
          </cell>
          <cell r="C112" t="str">
            <v>Alvenaria de pedra argamassada AC/BC/PC para corpo e extremidade</v>
          </cell>
          <cell r="D112">
            <v>0.15680000000000002</v>
          </cell>
          <cell r="E112">
            <v>0</v>
          </cell>
          <cell r="F112">
            <v>0.504</v>
          </cell>
          <cell r="G112">
            <v>1.2</v>
          </cell>
          <cell r="H112">
            <v>0</v>
          </cell>
        </row>
        <row r="113">
          <cell r="B113" t="str">
            <v>4.9.3</v>
          </cell>
          <cell r="C113" t="str">
            <v>Concreto Ciclópico (Fck=15Mpa) - confecção e lançamento AC/BC/PC</v>
          </cell>
          <cell r="D113">
            <v>0.189</v>
          </cell>
          <cell r="E113">
            <v>0.8819999999999999</v>
          </cell>
          <cell r="F113">
            <v>0.97649999999999992</v>
          </cell>
          <cell r="G113">
            <v>0.82799999999999996</v>
          </cell>
          <cell r="H113">
            <v>0</v>
          </cell>
        </row>
        <row r="114">
          <cell r="B114" t="str">
            <v>4.9.4</v>
          </cell>
          <cell r="C114" t="str">
            <v>Concr.estr.fck=25MPa-c.raz.c/adit conf.lanç.AC/BC</v>
          </cell>
          <cell r="D114">
            <v>0.35</v>
          </cell>
          <cell r="E114">
            <v>1.2449999999999999</v>
          </cell>
          <cell r="F114">
            <v>1.3049999999999999</v>
          </cell>
          <cell r="G114">
            <v>0</v>
          </cell>
          <cell r="H114">
            <v>0</v>
          </cell>
          <cell r="I114">
            <v>1.1000000000000001E-3</v>
          </cell>
        </row>
        <row r="115">
          <cell r="B115" t="str">
            <v>4.9.5</v>
          </cell>
          <cell r="C115" t="str">
            <v>Fornecimento, preparo e colocação formas aço CA-50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1.1000000000000001E-3</v>
          </cell>
        </row>
        <row r="116">
          <cell r="B116" t="str">
            <v>4.9.6</v>
          </cell>
          <cell r="C116" t="str">
            <v>Forma comum de madeira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1.5800000000000002E-2</v>
          </cell>
          <cell r="I116">
            <v>0.25</v>
          </cell>
        </row>
        <row r="117">
          <cell r="B117" t="str">
            <v>4.9.7</v>
          </cell>
          <cell r="C117" t="str">
            <v>Escoramento para bueiros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0.03</v>
          </cell>
          <cell r="I117">
            <v>0</v>
          </cell>
        </row>
        <row r="118">
          <cell r="B118" t="str">
            <v>4.9.8</v>
          </cell>
          <cell r="C118" t="str">
            <v>Argamassa cimento-areia 1:4 AC</v>
          </cell>
          <cell r="D118">
            <v>0.37</v>
          </cell>
          <cell r="E118">
            <v>0</v>
          </cell>
          <cell r="F118">
            <v>1.83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4.9.9</v>
          </cell>
          <cell r="C119" t="str">
            <v>Confecção e lançamento de concreto magro AC/BC</v>
          </cell>
          <cell r="D119">
            <v>0.2</v>
          </cell>
          <cell r="E119">
            <v>1.335</v>
          </cell>
          <cell r="F119">
            <v>1.05</v>
          </cell>
          <cell r="G119">
            <v>0</v>
          </cell>
          <cell r="H119">
            <v>0</v>
          </cell>
          <cell r="I119">
            <v>0</v>
          </cell>
        </row>
        <row r="122">
          <cell r="B122" t="str">
            <v>5.1</v>
          </cell>
          <cell r="C122" t="e">
            <v>#N/A</v>
          </cell>
          <cell r="D122">
            <v>1.24E-2</v>
          </cell>
          <cell r="E122">
            <v>0.11799999999999999</v>
          </cell>
          <cell r="F122">
            <v>6.7599999999999993E-2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5.2</v>
          </cell>
          <cell r="C123" t="e">
            <v>#N/A</v>
          </cell>
          <cell r="D123">
            <v>2.0500000000000001E-2</v>
          </cell>
          <cell r="E123">
            <v>9.5799999999999996E-2</v>
          </cell>
          <cell r="F123">
            <v>0.106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0.26</v>
          </cell>
        </row>
        <row r="124">
          <cell r="B124" t="str">
            <v>5.3</v>
          </cell>
          <cell r="C124" t="e">
            <v>#N/A</v>
          </cell>
          <cell r="D124">
            <v>3.78E-2</v>
          </cell>
          <cell r="E124">
            <v>0.1764</v>
          </cell>
          <cell r="F124">
            <v>0.1953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5.4</v>
          </cell>
          <cell r="C125" t="e">
            <v>#N/A</v>
          </cell>
          <cell r="D125">
            <v>3.6999999999999998E-2</v>
          </cell>
          <cell r="E125">
            <v>0.1726</v>
          </cell>
          <cell r="F125">
            <v>0.19109999999999999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4.1</v>
          </cell>
          <cell r="C126" t="e">
            <v>#N/A</v>
          </cell>
          <cell r="D126">
            <v>0.82899999999999996</v>
          </cell>
          <cell r="E126">
            <v>1.8476999999999999</v>
          </cell>
          <cell r="F126">
            <v>2.5246</v>
          </cell>
          <cell r="G126">
            <v>1.6052</v>
          </cell>
          <cell r="H126">
            <v>3.9199999999999999E-2</v>
          </cell>
          <cell r="I126">
            <v>0</v>
          </cell>
          <cell r="K126">
            <v>0</v>
          </cell>
        </row>
        <row r="127">
          <cell r="B127" t="str">
            <v>4.5</v>
          </cell>
          <cell r="C127" t="e">
            <v>#N/A</v>
          </cell>
          <cell r="D127">
            <v>0.27760000000000001</v>
          </cell>
          <cell r="E127">
            <v>0.78169999999999995</v>
          </cell>
          <cell r="F127">
            <v>0.4007</v>
          </cell>
          <cell r="G127">
            <v>0.25650000000000001</v>
          </cell>
          <cell r="H127">
            <v>5.5999999999999999E-3</v>
          </cell>
          <cell r="I127">
            <v>0</v>
          </cell>
          <cell r="J127">
            <v>1.0129999999999999</v>
          </cell>
          <cell r="K127">
            <v>0</v>
          </cell>
        </row>
        <row r="128">
          <cell r="B128" t="str">
            <v>4.2</v>
          </cell>
          <cell r="C128" t="e">
            <v>#N/A</v>
          </cell>
          <cell r="D128">
            <v>1.1942999999999999</v>
          </cell>
          <cell r="E128">
            <v>2.6448999999999998</v>
          </cell>
          <cell r="F128">
            <v>3.6402999999999999</v>
          </cell>
          <cell r="G128">
            <v>1.2977000000000001</v>
          </cell>
          <cell r="H128">
            <v>5.5E-2</v>
          </cell>
          <cell r="I128">
            <v>0</v>
          </cell>
          <cell r="K128">
            <v>0</v>
          </cell>
        </row>
        <row r="129">
          <cell r="B129" t="str">
            <v>4.6</v>
          </cell>
          <cell r="C129" t="e">
            <v>#N/A</v>
          </cell>
          <cell r="D129">
            <v>0.61460000000000004</v>
          </cell>
          <cell r="E129">
            <v>1.7032</v>
          </cell>
          <cell r="F129">
            <v>0.98050000000000004</v>
          </cell>
          <cell r="G129">
            <v>0.63449999999999995</v>
          </cell>
          <cell r="H129">
            <v>5.5999999999999999E-3</v>
          </cell>
          <cell r="I129">
            <v>0</v>
          </cell>
          <cell r="J129">
            <v>2.0259999999999998</v>
          </cell>
          <cell r="K129">
            <v>0</v>
          </cell>
        </row>
        <row r="130">
          <cell r="B130" t="str">
            <v>4.3</v>
          </cell>
          <cell r="C130" t="e">
            <v>#N/A</v>
          </cell>
          <cell r="D130">
            <v>1.5641</v>
          </cell>
          <cell r="E130">
            <v>3.4420999999999999</v>
          </cell>
          <cell r="F130">
            <v>4.7718999999999996</v>
          </cell>
          <cell r="G130">
            <v>2.9903</v>
          </cell>
          <cell r="H130">
            <v>0.66200000000000003</v>
          </cell>
          <cell r="I130">
            <v>0</v>
          </cell>
          <cell r="K130">
            <v>0</v>
          </cell>
        </row>
        <row r="131">
          <cell r="B131" t="str">
            <v>4.7</v>
          </cell>
          <cell r="C131" t="e">
            <v>#N/A</v>
          </cell>
          <cell r="D131">
            <v>0.83309999999999995</v>
          </cell>
          <cell r="E131">
            <v>1.2148000000000001</v>
          </cell>
          <cell r="F131">
            <v>1.2027000000000001</v>
          </cell>
          <cell r="G131">
            <v>0.77</v>
          </cell>
          <cell r="H131">
            <v>5.5999999999999999E-3</v>
          </cell>
          <cell r="I131">
            <v>0</v>
          </cell>
          <cell r="J131">
            <v>3.0390000000000001</v>
          </cell>
          <cell r="K131">
            <v>0</v>
          </cell>
        </row>
        <row r="132">
          <cell r="B132" t="str">
            <v>4.4</v>
          </cell>
          <cell r="C132" t="e">
            <v>#N/A</v>
          </cell>
        </row>
        <row r="133">
          <cell r="B133" t="str">
            <v>4.8</v>
          </cell>
          <cell r="C133" t="e">
            <v>#N/A</v>
          </cell>
        </row>
        <row r="136">
          <cell r="B136" t="str">
            <v>7.1</v>
          </cell>
          <cell r="C136" t="str">
            <v>Recomposição total de cerca com mourão de madeira</v>
          </cell>
          <cell r="D136">
            <v>1.24E-2</v>
          </cell>
          <cell r="E136">
            <v>0.1181</v>
          </cell>
          <cell r="F136">
            <v>6.7599999999999993E-2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1E-4</v>
          </cell>
          <cell r="M136">
            <v>4.87E-2</v>
          </cell>
          <cell r="N136">
            <v>4.7999999999999996E-3</v>
          </cell>
        </row>
        <row r="147">
          <cell r="C147" t="str">
            <v>Texto e Formato, usado na memória</v>
          </cell>
        </row>
        <row r="149">
          <cell r="D149" t="str">
            <v>#.##0,000</v>
          </cell>
        </row>
        <row r="150">
          <cell r="D150">
            <v>3</v>
          </cell>
        </row>
        <row r="151">
          <cell r="D151" t="str">
            <v>#.##0,00</v>
          </cell>
        </row>
        <row r="154">
          <cell r="C154" t="str">
            <v>Previsto</v>
          </cell>
        </row>
        <row r="155">
          <cell r="C155" t="str">
            <v>Revisto</v>
          </cell>
        </row>
        <row r="156">
          <cell r="C156" t="str">
            <v>Diferença</v>
          </cell>
        </row>
        <row r="157">
          <cell r="C157" t="str">
            <v>Subtotal</v>
          </cell>
        </row>
        <row r="158">
          <cell r="C158" t="str">
            <v>Total</v>
          </cell>
        </row>
        <row r="159">
          <cell r="C159" t="str">
            <v>Extensão</v>
          </cell>
          <cell r="D159" t="str">
            <v>m</v>
          </cell>
        </row>
        <row r="160">
          <cell r="C160" t="str">
            <v>Largura</v>
          </cell>
          <cell r="D160" t="str">
            <v>m</v>
          </cell>
        </row>
        <row r="161">
          <cell r="C161" t="str">
            <v>Espessura</v>
          </cell>
          <cell r="D161" t="str">
            <v>m</v>
          </cell>
        </row>
        <row r="162">
          <cell r="C162" t="str">
            <v>Área</v>
          </cell>
          <cell r="D162" t="str">
            <v>m²</v>
          </cell>
        </row>
        <row r="163">
          <cell r="C163" t="str">
            <v>Volume</v>
          </cell>
          <cell r="D163" t="str">
            <v>m³</v>
          </cell>
        </row>
        <row r="164">
          <cell r="C164" t="str">
            <v>Água</v>
          </cell>
          <cell r="D164" t="str">
            <v>t/m³</v>
          </cell>
        </row>
        <row r="165">
          <cell r="C165" t="str">
            <v>DMT</v>
          </cell>
          <cell r="D165" t="str">
            <v>km</v>
          </cell>
        </row>
        <row r="166">
          <cell r="C166" t="str">
            <v>Transporte</v>
          </cell>
          <cell r="D166" t="str">
            <v>tkm</v>
          </cell>
        </row>
        <row r="167">
          <cell r="C167" t="str">
            <v>Densidade</v>
          </cell>
          <cell r="D167" t="str">
            <v>t/m³</v>
          </cell>
        </row>
        <row r="168">
          <cell r="C168" t="str">
            <v>Empol.</v>
          </cell>
        </row>
        <row r="169">
          <cell r="C169" t="str">
            <v>Taxa Ligante</v>
          </cell>
          <cell r="D169" t="str">
            <v>l/m²</v>
          </cell>
        </row>
        <row r="170">
          <cell r="C170" t="str">
            <v>Taxa Brita</v>
          </cell>
          <cell r="D170" t="str">
            <v>t/m²</v>
          </cell>
        </row>
        <row r="171">
          <cell r="C171" t="str">
            <v>CM-30</v>
          </cell>
          <cell r="D171" t="str">
            <v>ton</v>
          </cell>
        </row>
        <row r="172">
          <cell r="C172" t="str">
            <v>RR-2C</v>
          </cell>
          <cell r="D172" t="str">
            <v>ton</v>
          </cell>
        </row>
        <row r="173">
          <cell r="C173" t="str">
            <v>Brita</v>
          </cell>
          <cell r="D173" t="str">
            <v>m³</v>
          </cell>
        </row>
        <row r="174">
          <cell r="C174" t="str">
            <v>TSD</v>
          </cell>
        </row>
        <row r="175">
          <cell r="C175" t="str">
            <v>TSS</v>
          </cell>
        </row>
      </sheetData>
      <sheetData sheetId="12"/>
      <sheetData sheetId="13"/>
      <sheetData sheetId="14"/>
      <sheetData sheetId="15"/>
      <sheetData sheetId="16">
        <row r="3">
          <cell r="B3" t="str">
            <v>Caracteristicas do Bueiro Capeado</v>
          </cell>
        </row>
        <row r="4">
          <cell r="B4" t="str">
            <v>Localização, estaca?</v>
          </cell>
          <cell r="E4" t="str">
            <v>62+0,00</v>
          </cell>
        </row>
        <row r="5">
          <cell r="B5" t="str">
            <v>Tipo, digite o numero conforme cores ao lado, Simples(1), Duplo (2) e Triplo (3)?</v>
          </cell>
          <cell r="E5">
            <v>3</v>
          </cell>
        </row>
        <row r="6">
          <cell r="B6" t="str">
            <v>Largura (H), medida liquida?</v>
          </cell>
          <cell r="E6">
            <v>2.5</v>
          </cell>
        </row>
        <row r="7">
          <cell r="B7" t="str">
            <v>Vertical (V), medida liquida?</v>
          </cell>
          <cell r="E7">
            <v>2.5</v>
          </cell>
        </row>
        <row r="8">
          <cell r="B8" t="str">
            <v>Boca, quantas?</v>
          </cell>
          <cell r="E8">
            <v>2</v>
          </cell>
        </row>
        <row r="9">
          <cell r="B9" t="str">
            <v>Corpo, comprimento, medida líquida?</v>
          </cell>
          <cell r="E9">
            <v>12</v>
          </cell>
        </row>
        <row r="10">
          <cell r="B10" t="str">
            <v>Reboco, espessura?</v>
          </cell>
          <cell r="E10">
            <v>0.03</v>
          </cell>
        </row>
        <row r="11">
          <cell r="B11" t="str">
            <v>Corpo, Dente lateral, muro da extremidade</v>
          </cell>
          <cell r="E11">
            <v>0.15</v>
          </cell>
        </row>
        <row r="12">
          <cell r="B12" t="str">
            <v>Corpo, Dente muro frontal</v>
          </cell>
          <cell r="E12">
            <v>0.3</v>
          </cell>
        </row>
        <row r="13">
          <cell r="B13" t="str">
            <v>Corpo, espessura da cunha frontal</v>
          </cell>
          <cell r="E13">
            <v>0.3</v>
          </cell>
        </row>
        <row r="14">
          <cell r="B14" t="str">
            <v>Boca, espessura da piso da calçada</v>
          </cell>
          <cell r="E14">
            <v>0.3</v>
          </cell>
        </row>
        <row r="15">
          <cell r="B15" t="str">
            <v>Boca, Beiral frontal, piso da calçada</v>
          </cell>
          <cell r="E15">
            <v>0.3</v>
          </cell>
        </row>
        <row r="16">
          <cell r="B16" t="str">
            <v>Boca, Beiral lateral, piso da calçada</v>
          </cell>
          <cell r="E16">
            <v>0.15</v>
          </cell>
        </row>
        <row r="17">
          <cell r="B17" t="str">
            <v>Concreto Magro p/ Corpo e Bocam(regularização)</v>
          </cell>
          <cell r="E17">
            <v>0.05</v>
          </cell>
        </row>
        <row r="18">
          <cell r="B18" t="str">
            <v>Escoramento, largura</v>
          </cell>
          <cell r="E18">
            <v>1</v>
          </cell>
        </row>
        <row r="19">
          <cell r="B19" t="str">
            <v>Talude do aterro</v>
          </cell>
          <cell r="E19">
            <v>1.5</v>
          </cell>
        </row>
        <row r="20">
          <cell r="B20" t="str">
            <v>Fundação - Muro da Extremidade ( x2 )</v>
          </cell>
        </row>
        <row r="21">
          <cell r="B21" t="str">
            <v>Altura</v>
          </cell>
          <cell r="E21">
            <v>2</v>
          </cell>
        </row>
        <row r="22">
          <cell r="B22" t="str">
            <v>Largura</v>
          </cell>
          <cell r="E22">
            <v>1.2</v>
          </cell>
        </row>
        <row r="23">
          <cell r="B23" t="str">
            <v>Repetiçao p/ o bueiro</v>
          </cell>
          <cell r="E23">
            <v>2</v>
          </cell>
        </row>
        <row r="24">
          <cell r="B24" t="str">
            <v>Fundação - Fundação - Muro Central ( x2 )</v>
          </cell>
        </row>
        <row r="25">
          <cell r="B25" t="str">
            <v>Altura</v>
          </cell>
          <cell r="E25">
            <v>2</v>
          </cell>
        </row>
        <row r="26">
          <cell r="B26" t="str">
            <v>Largura</v>
          </cell>
          <cell r="E26">
            <v>0.8</v>
          </cell>
        </row>
        <row r="27">
          <cell r="B27" t="str">
            <v>Repetiçao  p/ o bueiro</v>
          </cell>
          <cell r="E27">
            <v>2</v>
          </cell>
        </row>
        <row r="28">
          <cell r="B28" t="str">
            <v>Corpo - Muro da Extremidade</v>
          </cell>
        </row>
        <row r="29">
          <cell r="B29" t="str">
            <v>Altura 1</v>
          </cell>
          <cell r="E29">
            <v>0.9</v>
          </cell>
        </row>
        <row r="30">
          <cell r="B30" t="str">
            <v>Altura 2</v>
          </cell>
          <cell r="E30">
            <v>0.8</v>
          </cell>
        </row>
        <row r="31">
          <cell r="B31" t="str">
            <v>Largura 1</v>
          </cell>
          <cell r="E31">
            <v>0.9</v>
          </cell>
        </row>
        <row r="32">
          <cell r="B32" t="str">
            <v>Largura 2</v>
          </cell>
          <cell r="E32">
            <v>0.75</v>
          </cell>
        </row>
        <row r="33">
          <cell r="B33" t="str">
            <v>Largura 3</v>
          </cell>
          <cell r="E33">
            <v>0.6</v>
          </cell>
        </row>
        <row r="34">
          <cell r="B34" t="str">
            <v>Altura 3 (+ espessura da piso da calçada)</v>
          </cell>
          <cell r="E34">
            <v>1.1000000000000001</v>
          </cell>
        </row>
        <row r="35">
          <cell r="B35" t="str">
            <v>Repetiçao p/ o bueiro</v>
          </cell>
          <cell r="E35">
            <v>2</v>
          </cell>
        </row>
        <row r="36">
          <cell r="B36" t="str">
            <v>Corpo - Muro Central</v>
          </cell>
        </row>
        <row r="37">
          <cell r="B37" t="str">
            <v>Largura</v>
          </cell>
          <cell r="E37">
            <v>0.8</v>
          </cell>
        </row>
        <row r="38">
          <cell r="B38" t="str">
            <v>Altura</v>
          </cell>
          <cell r="E38">
            <v>2.5</v>
          </cell>
        </row>
        <row r="39">
          <cell r="B39" t="str">
            <v>Repetiçao p/ o bueiro</v>
          </cell>
          <cell r="E39">
            <v>2</v>
          </cell>
        </row>
        <row r="40">
          <cell r="B40" t="str">
            <v>Corpo - extremidade superior do muro do corpo</v>
          </cell>
        </row>
        <row r="41">
          <cell r="B41" t="str">
            <v>Altura</v>
          </cell>
          <cell r="E41">
            <v>0.3</v>
          </cell>
        </row>
        <row r="42">
          <cell r="B42" t="str">
            <v>Largura</v>
          </cell>
          <cell r="E42">
            <v>0.3</v>
          </cell>
        </row>
        <row r="43">
          <cell r="B43" t="str">
            <v>Repetiçao  p/ o bueiro</v>
          </cell>
          <cell r="E43">
            <v>4</v>
          </cell>
        </row>
        <row r="44">
          <cell r="B44" t="str">
            <v>Corpo - Piso da Calçada</v>
          </cell>
        </row>
        <row r="45">
          <cell r="B45" t="str">
            <v>Espessura</v>
          </cell>
          <cell r="E45">
            <v>0.3</v>
          </cell>
        </row>
        <row r="46">
          <cell r="B46" t="str">
            <v>Largura</v>
          </cell>
          <cell r="E46">
            <v>2.5</v>
          </cell>
        </row>
        <row r="47">
          <cell r="B47" t="str">
            <v>Repetiçao p/ o bueiro</v>
          </cell>
          <cell r="E47">
            <v>3</v>
          </cell>
        </row>
        <row r="48">
          <cell r="B48" t="str">
            <v>Laje em concreto armado</v>
          </cell>
        </row>
        <row r="49">
          <cell r="B49" t="str">
            <v>Altura</v>
          </cell>
          <cell r="E49">
            <v>0.3</v>
          </cell>
        </row>
        <row r="50">
          <cell r="B50" t="str">
            <v>Taxa de ferro por m³ de concreto</v>
          </cell>
          <cell r="E50">
            <v>110</v>
          </cell>
        </row>
        <row r="51">
          <cell r="B51" t="str">
            <v>Apoio no muro extremidade</v>
          </cell>
          <cell r="E51">
            <v>0.3</v>
          </cell>
        </row>
        <row r="52">
          <cell r="B52" t="str">
            <v>Apoio no muro central</v>
          </cell>
          <cell r="E52">
            <v>0.25</v>
          </cell>
        </row>
        <row r="53">
          <cell r="B53" t="str">
            <v>Comprimento</v>
          </cell>
          <cell r="E53">
            <v>12</v>
          </cell>
        </row>
        <row r="54">
          <cell r="B54" t="str">
            <v>Largura</v>
          </cell>
          <cell r="E54">
            <v>3.6</v>
          </cell>
        </row>
        <row r="55">
          <cell r="B55" t="str">
            <v>Repetiçao p/ o bueiro</v>
          </cell>
          <cell r="E55">
            <v>3</v>
          </cell>
        </row>
        <row r="56">
          <cell r="B56" t="str">
            <v>Corpo - Capitel</v>
          </cell>
        </row>
        <row r="57">
          <cell r="B57" t="str">
            <v>Altura</v>
          </cell>
          <cell r="E57">
            <v>0.35</v>
          </cell>
        </row>
        <row r="58">
          <cell r="B58" t="str">
            <v>Largura</v>
          </cell>
          <cell r="E58">
            <v>0.3</v>
          </cell>
        </row>
        <row r="59">
          <cell r="B59" t="str">
            <v>Comprimento</v>
          </cell>
          <cell r="E59">
            <v>10.299999999999999</v>
          </cell>
        </row>
        <row r="60">
          <cell r="B60" t="str">
            <v>Repetiçao p/ o bueiro</v>
          </cell>
          <cell r="E60">
            <v>2</v>
          </cell>
        </row>
        <row r="61">
          <cell r="B61" t="str">
            <v>Boca - Ala</v>
          </cell>
        </row>
        <row r="62">
          <cell r="B62" t="str">
            <v>Secao vertical menor</v>
          </cell>
        </row>
        <row r="63">
          <cell r="B63" t="str">
            <v>Largura</v>
          </cell>
          <cell r="E63">
            <v>0.45</v>
          </cell>
        </row>
        <row r="64">
          <cell r="B64" t="str">
            <v>Altura</v>
          </cell>
          <cell r="E64">
            <v>0.6</v>
          </cell>
        </row>
        <row r="65">
          <cell r="B65" t="str">
            <v>Secao vertical maior</v>
          </cell>
        </row>
        <row r="66">
          <cell r="B66" t="str">
            <v>Largura</v>
          </cell>
          <cell r="E66">
            <v>0.9</v>
          </cell>
        </row>
        <row r="67">
          <cell r="B67" t="str">
            <v>Altura</v>
          </cell>
          <cell r="E67">
            <v>2.5</v>
          </cell>
        </row>
        <row r="68">
          <cell r="B68" t="str">
            <v>Repetiçao p/ o bueiro</v>
          </cell>
          <cell r="E68">
            <v>4</v>
          </cell>
        </row>
        <row r="69">
          <cell r="B69" t="str">
            <v>Comprimento</v>
          </cell>
          <cell r="E69">
            <v>3.75</v>
          </cell>
        </row>
        <row r="70">
          <cell r="B70" t="str">
            <v>Boca - Calçada</v>
          </cell>
        </row>
        <row r="71">
          <cell r="B71" t="str">
            <v>Largura</v>
          </cell>
          <cell r="E71">
            <v>4.05</v>
          </cell>
        </row>
        <row r="72">
          <cell r="B72" t="str">
            <v>Beiral frontal</v>
          </cell>
          <cell r="E72">
            <v>0.3</v>
          </cell>
        </row>
        <row r="73">
          <cell r="B73" t="str">
            <v>Comprimento</v>
          </cell>
          <cell r="E73">
            <v>11.200000000000001</v>
          </cell>
        </row>
        <row r="74">
          <cell r="B74" t="str">
            <v>Beiral lateral</v>
          </cell>
          <cell r="E74">
            <v>0.15</v>
          </cell>
        </row>
        <row r="75">
          <cell r="B75" t="str">
            <v>Espessura</v>
          </cell>
          <cell r="E75">
            <v>0.3</v>
          </cell>
        </row>
        <row r="76">
          <cell r="B76" t="str">
            <v>Repetiçao p/ o bueiro</v>
          </cell>
          <cell r="E76">
            <v>2</v>
          </cell>
        </row>
        <row r="77">
          <cell r="B77" t="str">
            <v>Boca - Recrava Frontal</v>
          </cell>
        </row>
        <row r="78">
          <cell r="B78" t="str">
            <v>Comprimento</v>
          </cell>
          <cell r="E78">
            <v>11.200000000000001</v>
          </cell>
        </row>
        <row r="79">
          <cell r="B79" t="str">
            <v>Altura</v>
          </cell>
          <cell r="E79">
            <v>0.4</v>
          </cell>
        </row>
        <row r="80">
          <cell r="B80" t="str">
            <v>Largura</v>
          </cell>
          <cell r="E80">
            <v>0.4</v>
          </cell>
        </row>
        <row r="81">
          <cell r="B81" t="str">
            <v>Repetiçao p/ o bueiro</v>
          </cell>
          <cell r="E81">
            <v>2</v>
          </cell>
        </row>
        <row r="82">
          <cell r="B82" t="str">
            <v>Boca - Cunha Frontal</v>
          </cell>
        </row>
        <row r="83">
          <cell r="B83" t="str">
            <v>Altura</v>
          </cell>
          <cell r="E83">
            <v>2.5</v>
          </cell>
        </row>
        <row r="84">
          <cell r="B84" t="str">
            <v>Largura</v>
          </cell>
          <cell r="E84">
            <v>0.8</v>
          </cell>
        </row>
        <row r="85">
          <cell r="B85" t="str">
            <v>Espessura</v>
          </cell>
          <cell r="E85">
            <v>0.3</v>
          </cell>
        </row>
        <row r="86">
          <cell r="B86" t="str">
            <v>Largura da forma</v>
          </cell>
          <cell r="E86">
            <v>0.5</v>
          </cell>
        </row>
        <row r="87">
          <cell r="B87" t="str">
            <v>Repetiçao p/ o bueiro</v>
          </cell>
          <cell r="E87">
            <v>2</v>
          </cell>
        </row>
        <row r="92">
          <cell r="B92" t="str">
            <v>Melhoramento da Implantação e Pavimentação Asfáltica em Tratamento Superficial Duplo com Banho Diluído na pista de rolamento e Tratamento Superficial Simples com Banho Diluído dos acostamentos da rodovia PI-242, Trecho: Entronc. PI-241, em Floresta do Pia</v>
          </cell>
        </row>
        <row r="95">
          <cell r="A95" t="str">
            <v>BUEIRO CAPEADO TRIPLO DE CONCRETO 2,50 x 2,50 - NA ESTACA 62+0,00</v>
          </cell>
        </row>
        <row r="97">
          <cell r="A97" t="str">
            <v>4.21.1</v>
          </cell>
          <cell r="B97" t="e">
            <v>#N/A</v>
          </cell>
          <cell r="E97" t="e">
            <v>#N/A</v>
          </cell>
          <cell r="G97">
            <v>131.12</v>
          </cell>
        </row>
        <row r="98">
          <cell r="B98" t="str">
            <v>Corpo - Fundação do Muro da Extremidade ( x 2 )</v>
          </cell>
        </row>
        <row r="99">
          <cell r="B99" t="str">
            <v>Comprimento</v>
          </cell>
          <cell r="E99" t="str">
            <v>m</v>
          </cell>
          <cell r="F99">
            <v>12</v>
          </cell>
        </row>
        <row r="100">
          <cell r="B100" t="str">
            <v>Largura</v>
          </cell>
          <cell r="E100" t="str">
            <v>m</v>
          </cell>
          <cell r="F100">
            <v>1.2</v>
          </cell>
        </row>
        <row r="101">
          <cell r="B101" t="str">
            <v>Altura</v>
          </cell>
          <cell r="E101" t="str">
            <v>m</v>
          </cell>
          <cell r="F101">
            <v>2</v>
          </cell>
        </row>
        <row r="102">
          <cell r="B102" t="str">
            <v>Volume</v>
          </cell>
          <cell r="E102" t="str">
            <v>m3</v>
          </cell>
          <cell r="F102">
            <v>28.799999999999997</v>
          </cell>
        </row>
        <row r="103">
          <cell r="B103" t="str">
            <v>Repetição</v>
          </cell>
          <cell r="E103" t="str">
            <v>-</v>
          </cell>
          <cell r="F103">
            <v>2</v>
          </cell>
        </row>
        <row r="104">
          <cell r="B104" t="str">
            <v>Volume Total</v>
          </cell>
          <cell r="E104" t="str">
            <v>m3</v>
          </cell>
          <cell r="G104">
            <v>57.599999999999994</v>
          </cell>
        </row>
        <row r="105">
          <cell r="B105" t="str">
            <v>Corpo - Fundação Muro Central ( x 2 )</v>
          </cell>
        </row>
        <row r="106">
          <cell r="B106" t="str">
            <v>Comprimento</v>
          </cell>
          <cell r="E106" t="str">
            <v>m</v>
          </cell>
          <cell r="F106">
            <v>12</v>
          </cell>
        </row>
        <row r="107">
          <cell r="B107" t="str">
            <v>Largura</v>
          </cell>
          <cell r="E107" t="str">
            <v>m</v>
          </cell>
          <cell r="F107">
            <v>0.8</v>
          </cell>
        </row>
        <row r="108">
          <cell r="B108" t="str">
            <v>Altura</v>
          </cell>
          <cell r="E108" t="str">
            <v>m</v>
          </cell>
          <cell r="F108">
            <v>2</v>
          </cell>
        </row>
        <row r="109">
          <cell r="B109" t="str">
            <v>Volume</v>
          </cell>
          <cell r="E109" t="str">
            <v>m3</v>
          </cell>
          <cell r="F109">
            <v>19.200000000000003</v>
          </cell>
        </row>
        <row r="110">
          <cell r="B110" t="str">
            <v>Repetição</v>
          </cell>
          <cell r="E110" t="str">
            <v>-</v>
          </cell>
          <cell r="F110">
            <v>2</v>
          </cell>
        </row>
        <row r="111">
          <cell r="B111" t="str">
            <v>Volume Total</v>
          </cell>
          <cell r="E111" t="str">
            <v>m3</v>
          </cell>
          <cell r="G111">
            <v>38.400000000000006</v>
          </cell>
        </row>
        <row r="112">
          <cell r="B112" t="str">
            <v>Corpo - Fundação do piso</v>
          </cell>
        </row>
        <row r="113">
          <cell r="B113" t="str">
            <v>Comprimento</v>
          </cell>
          <cell r="E113" t="str">
            <v>m</v>
          </cell>
          <cell r="F113">
            <v>2.5</v>
          </cell>
        </row>
        <row r="114">
          <cell r="B114" t="str">
            <v>Largura</v>
          </cell>
          <cell r="E114" t="str">
            <v>m</v>
          </cell>
          <cell r="F114">
            <v>0.3</v>
          </cell>
        </row>
        <row r="115">
          <cell r="B115" t="str">
            <v>Altura</v>
          </cell>
          <cell r="E115" t="str">
            <v>m</v>
          </cell>
          <cell r="F115">
            <v>12</v>
          </cell>
        </row>
        <row r="116">
          <cell r="B116" t="str">
            <v>Volume</v>
          </cell>
          <cell r="E116" t="str">
            <v>m3</v>
          </cell>
          <cell r="F116">
            <v>9</v>
          </cell>
        </row>
        <row r="117">
          <cell r="B117" t="str">
            <v>Repetição</v>
          </cell>
          <cell r="E117" t="str">
            <v>-</v>
          </cell>
          <cell r="F117">
            <v>3</v>
          </cell>
        </row>
        <row r="118">
          <cell r="B118" t="str">
            <v>Volume Total</v>
          </cell>
          <cell r="E118" t="str">
            <v>m3</v>
          </cell>
          <cell r="G118">
            <v>27</v>
          </cell>
        </row>
        <row r="119">
          <cell r="B119" t="str">
            <v>Boca - Piso ( x 2 )</v>
          </cell>
        </row>
        <row r="120">
          <cell r="B120" t="str">
            <v>Comprimento</v>
          </cell>
          <cell r="E120" t="str">
            <v>m</v>
          </cell>
          <cell r="F120">
            <v>11.200000000000001</v>
          </cell>
        </row>
        <row r="121">
          <cell r="B121" t="str">
            <v>Largura</v>
          </cell>
          <cell r="E121" t="str">
            <v>m</v>
          </cell>
          <cell r="F121">
            <v>4.05</v>
          </cell>
        </row>
        <row r="122">
          <cell r="B122" t="str">
            <v>Espessura do concreto magro</v>
          </cell>
          <cell r="E122" t="str">
            <v>m</v>
          </cell>
          <cell r="F122">
            <v>0.05</v>
          </cell>
        </row>
        <row r="123">
          <cell r="B123" t="str">
            <v>Volume</v>
          </cell>
          <cell r="E123" t="str">
            <v>m3</v>
          </cell>
          <cell r="F123">
            <v>2.2680000000000002</v>
          </cell>
        </row>
        <row r="124">
          <cell r="B124" t="str">
            <v>Repetição</v>
          </cell>
          <cell r="E124" t="str">
            <v>-</v>
          </cell>
          <cell r="F124">
            <v>2</v>
          </cell>
        </row>
        <row r="125">
          <cell r="B125" t="str">
            <v>Volume Total</v>
          </cell>
          <cell r="E125" t="str">
            <v>m3</v>
          </cell>
          <cell r="G125">
            <v>4.5360000000000005</v>
          </cell>
        </row>
        <row r="126">
          <cell r="B126" t="str">
            <v>Boca - Recrava ( x 2 )</v>
          </cell>
        </row>
        <row r="127">
          <cell r="B127" t="str">
            <v>Comprimento</v>
          </cell>
          <cell r="E127" t="str">
            <v>m</v>
          </cell>
          <cell r="F127">
            <v>11.200000000000001</v>
          </cell>
        </row>
        <row r="128">
          <cell r="B128" t="str">
            <v>Largura</v>
          </cell>
          <cell r="E128" t="str">
            <v>m</v>
          </cell>
          <cell r="F128">
            <v>0.4</v>
          </cell>
        </row>
        <row r="129">
          <cell r="B129" t="str">
            <v>Altura</v>
          </cell>
          <cell r="E129" t="str">
            <v>m</v>
          </cell>
          <cell r="F129">
            <v>0.4</v>
          </cell>
        </row>
        <row r="130">
          <cell r="B130" t="str">
            <v>Volume</v>
          </cell>
          <cell r="E130" t="str">
            <v>m3</v>
          </cell>
          <cell r="F130">
            <v>1.7920000000000003</v>
          </cell>
        </row>
        <row r="131">
          <cell r="B131" t="str">
            <v>Repetição</v>
          </cell>
          <cell r="E131" t="str">
            <v>-</v>
          </cell>
          <cell r="F131">
            <v>2</v>
          </cell>
        </row>
        <row r="132">
          <cell r="B132" t="str">
            <v>Volume Total</v>
          </cell>
          <cell r="E132" t="str">
            <v>m3</v>
          </cell>
          <cell r="G132">
            <v>3.5840000000000005</v>
          </cell>
        </row>
        <row r="135">
          <cell r="A135" t="str">
            <v>4.21.2</v>
          </cell>
          <cell r="B135" t="e">
            <v>#N/A</v>
          </cell>
          <cell r="E135" t="e">
            <v>#N/A</v>
          </cell>
          <cell r="G135">
            <v>96</v>
          </cell>
        </row>
        <row r="136">
          <cell r="B136" t="str">
            <v>Fundação - Muro da Extremidade ( x 2 )</v>
          </cell>
        </row>
        <row r="137">
          <cell r="B137" t="str">
            <v>Comprimento</v>
          </cell>
          <cell r="E137" t="str">
            <v>m</v>
          </cell>
          <cell r="F137">
            <v>12</v>
          </cell>
        </row>
        <row r="138">
          <cell r="B138" t="str">
            <v>Largura</v>
          </cell>
          <cell r="E138" t="str">
            <v>m</v>
          </cell>
          <cell r="F138">
            <v>1.2</v>
          </cell>
        </row>
        <row r="139">
          <cell r="B139" t="str">
            <v>Altura</v>
          </cell>
          <cell r="E139" t="str">
            <v>m</v>
          </cell>
          <cell r="F139">
            <v>2</v>
          </cell>
        </row>
        <row r="140">
          <cell r="B140" t="str">
            <v>Volume</v>
          </cell>
          <cell r="E140" t="str">
            <v>m3</v>
          </cell>
          <cell r="F140">
            <v>28.799999999999997</v>
          </cell>
        </row>
        <row r="141">
          <cell r="B141" t="str">
            <v>Repetição</v>
          </cell>
          <cell r="E141" t="str">
            <v>-</v>
          </cell>
          <cell r="F141">
            <v>2</v>
          </cell>
        </row>
        <row r="142">
          <cell r="B142" t="str">
            <v>Volume Total</v>
          </cell>
          <cell r="E142" t="str">
            <v>m3</v>
          </cell>
          <cell r="G142">
            <v>57.599999999999994</v>
          </cell>
        </row>
        <row r="143">
          <cell r="B143" t="str">
            <v>Muro Central ( x 2 )</v>
          </cell>
        </row>
        <row r="144">
          <cell r="B144" t="str">
            <v>Comprimento</v>
          </cell>
          <cell r="E144" t="str">
            <v>m</v>
          </cell>
          <cell r="F144">
            <v>12</v>
          </cell>
        </row>
        <row r="145">
          <cell r="B145" t="str">
            <v>Largura</v>
          </cell>
          <cell r="E145" t="str">
            <v>m</v>
          </cell>
          <cell r="F145">
            <v>0.8</v>
          </cell>
        </row>
        <row r="146">
          <cell r="B146" t="str">
            <v>Altura</v>
          </cell>
          <cell r="E146" t="str">
            <v>m</v>
          </cell>
          <cell r="F146">
            <v>2</v>
          </cell>
        </row>
        <row r="147">
          <cell r="B147" t="str">
            <v>Volume</v>
          </cell>
          <cell r="E147" t="str">
            <v>m3</v>
          </cell>
          <cell r="F147">
            <v>19.200000000000003</v>
          </cell>
        </row>
        <row r="148">
          <cell r="B148" t="str">
            <v>Repetição</v>
          </cell>
          <cell r="E148" t="str">
            <v>-</v>
          </cell>
          <cell r="F148">
            <v>2</v>
          </cell>
        </row>
        <row r="149">
          <cell r="B149" t="str">
            <v>Volume Total</v>
          </cell>
          <cell r="E149" t="str">
            <v>m3</v>
          </cell>
          <cell r="G149">
            <v>38.400000000000006</v>
          </cell>
        </row>
        <row r="152">
          <cell r="A152" t="str">
            <v>4.21.3</v>
          </cell>
          <cell r="B152" t="e">
            <v>#N/A</v>
          </cell>
          <cell r="E152" t="e">
            <v>#N/A</v>
          </cell>
          <cell r="G152">
            <v>179.06</v>
          </cell>
        </row>
        <row r="153">
          <cell r="B153" t="str">
            <v>Corpo - Muro da Extremidade ( x 2 )</v>
          </cell>
        </row>
        <row r="154">
          <cell r="B154" t="str">
            <v>SEÇÃO 1 (0,9 x 0,9)</v>
          </cell>
        </row>
        <row r="155">
          <cell r="B155" t="str">
            <v>Comprimento</v>
          </cell>
          <cell r="E155" t="str">
            <v>m</v>
          </cell>
          <cell r="F155">
            <v>12</v>
          </cell>
        </row>
        <row r="156">
          <cell r="B156" t="str">
            <v>Altura</v>
          </cell>
          <cell r="E156" t="str">
            <v>m</v>
          </cell>
          <cell r="F156">
            <v>0.9</v>
          </cell>
        </row>
        <row r="157">
          <cell r="B157" t="str">
            <v>Largura</v>
          </cell>
          <cell r="E157" t="str">
            <v>m</v>
          </cell>
          <cell r="F157">
            <v>0.9</v>
          </cell>
        </row>
        <row r="158">
          <cell r="B158" t="str">
            <v>Volume</v>
          </cell>
          <cell r="E158" t="str">
            <v>m3</v>
          </cell>
          <cell r="F158">
            <v>9.7200000000000006</v>
          </cell>
        </row>
        <row r="159">
          <cell r="B159" t="str">
            <v>Repetição</v>
          </cell>
          <cell r="E159" t="str">
            <v>-</v>
          </cell>
          <cell r="F159">
            <v>2</v>
          </cell>
        </row>
        <row r="160">
          <cell r="B160" t="str">
            <v>Volume Total</v>
          </cell>
          <cell r="E160" t="str">
            <v>m3</v>
          </cell>
          <cell r="G160">
            <v>19.440000000000001</v>
          </cell>
        </row>
        <row r="161">
          <cell r="B161" t="str">
            <v>SEÇÃO 2 (0,8 x 0,75)</v>
          </cell>
        </row>
        <row r="162">
          <cell r="B162" t="str">
            <v>Comprimento</v>
          </cell>
          <cell r="E162" t="str">
            <v>m</v>
          </cell>
          <cell r="F162">
            <v>12</v>
          </cell>
        </row>
        <row r="163">
          <cell r="B163" t="str">
            <v>Altura</v>
          </cell>
          <cell r="E163" t="str">
            <v>m</v>
          </cell>
          <cell r="F163">
            <v>0.8</v>
          </cell>
        </row>
        <row r="164">
          <cell r="B164" t="str">
            <v>Largura</v>
          </cell>
          <cell r="E164" t="str">
            <v>m</v>
          </cell>
          <cell r="F164">
            <v>0.75</v>
          </cell>
        </row>
        <row r="165">
          <cell r="B165" t="str">
            <v>Volume</v>
          </cell>
          <cell r="E165" t="str">
            <v>m3</v>
          </cell>
          <cell r="F165">
            <v>7.2000000000000011</v>
          </cell>
        </row>
        <row r="166">
          <cell r="B166" t="str">
            <v>Repetição</v>
          </cell>
          <cell r="E166" t="str">
            <v>-</v>
          </cell>
          <cell r="F166">
            <v>2</v>
          </cell>
        </row>
        <row r="167">
          <cell r="B167" t="str">
            <v>Volume Total</v>
          </cell>
          <cell r="E167" t="str">
            <v>m3</v>
          </cell>
          <cell r="G167">
            <v>14.400000000000002</v>
          </cell>
        </row>
        <row r="168">
          <cell r="B168" t="str">
            <v>SEÇÃO 2 (1,1 x 0,6)</v>
          </cell>
        </row>
        <row r="169">
          <cell r="B169" t="str">
            <v>Comprimento</v>
          </cell>
          <cell r="E169" t="str">
            <v>m</v>
          </cell>
          <cell r="F169">
            <v>12</v>
          </cell>
        </row>
        <row r="170">
          <cell r="B170" t="str">
            <v>Altura</v>
          </cell>
          <cell r="E170" t="str">
            <v>m</v>
          </cell>
          <cell r="F170">
            <v>1.1000000000000001</v>
          </cell>
        </row>
        <row r="171">
          <cell r="B171" t="str">
            <v>Largura</v>
          </cell>
          <cell r="E171" t="str">
            <v>m</v>
          </cell>
          <cell r="F171">
            <v>0.6</v>
          </cell>
        </row>
        <row r="172">
          <cell r="B172" t="str">
            <v>Volume</v>
          </cell>
          <cell r="E172" t="str">
            <v>m3</v>
          </cell>
          <cell r="F172">
            <v>7.92</v>
          </cell>
        </row>
        <row r="173">
          <cell r="B173" t="str">
            <v>Repetição</v>
          </cell>
          <cell r="E173" t="str">
            <v>-</v>
          </cell>
          <cell r="F173">
            <v>2</v>
          </cell>
        </row>
        <row r="174">
          <cell r="B174" t="str">
            <v>Volume Total</v>
          </cell>
          <cell r="E174" t="str">
            <v>m3</v>
          </cell>
          <cell r="G174">
            <v>15.84</v>
          </cell>
        </row>
        <row r="175">
          <cell r="B175" t="str">
            <v>SEÇÃO 4 (extremidade superior do muro central e extremidade)</v>
          </cell>
        </row>
        <row r="176">
          <cell r="B176" t="str">
            <v>Comprimento</v>
          </cell>
          <cell r="E176" t="str">
            <v>m</v>
          </cell>
          <cell r="F176">
            <v>12</v>
          </cell>
        </row>
        <row r="177">
          <cell r="B177" t="str">
            <v>Largura</v>
          </cell>
          <cell r="E177" t="str">
            <v>m</v>
          </cell>
          <cell r="F177">
            <v>0.3</v>
          </cell>
        </row>
        <row r="178">
          <cell r="B178" t="str">
            <v>Altura</v>
          </cell>
          <cell r="E178" t="str">
            <v>m</v>
          </cell>
          <cell r="F178">
            <v>0.3</v>
          </cell>
        </row>
        <row r="179">
          <cell r="B179" t="str">
            <v>Volume</v>
          </cell>
          <cell r="E179" t="str">
            <v>m3</v>
          </cell>
          <cell r="F179">
            <v>1.0799999999999998</v>
          </cell>
        </row>
        <row r="180">
          <cell r="B180" t="str">
            <v>Repetição</v>
          </cell>
          <cell r="E180" t="str">
            <v>-</v>
          </cell>
          <cell r="F180">
            <v>4</v>
          </cell>
        </row>
        <row r="181">
          <cell r="B181" t="str">
            <v>Volume Total</v>
          </cell>
          <cell r="E181" t="str">
            <v>m3</v>
          </cell>
          <cell r="G181">
            <v>4.3199999999999994</v>
          </cell>
        </row>
        <row r="182">
          <cell r="B182" t="str">
            <v>Corpo - Muro Central ( x 2 )</v>
          </cell>
        </row>
        <row r="183">
          <cell r="B183" t="str">
            <v>Comprimento</v>
          </cell>
          <cell r="E183" t="str">
            <v>m</v>
          </cell>
          <cell r="F183">
            <v>12</v>
          </cell>
        </row>
        <row r="184">
          <cell r="B184" t="str">
            <v>Largura</v>
          </cell>
          <cell r="E184" t="str">
            <v>m</v>
          </cell>
          <cell r="F184">
            <v>2.5</v>
          </cell>
        </row>
        <row r="185">
          <cell r="B185" t="str">
            <v>Altura</v>
          </cell>
          <cell r="E185" t="str">
            <v>m</v>
          </cell>
          <cell r="F185">
            <v>0.8</v>
          </cell>
        </row>
        <row r="186">
          <cell r="B186" t="str">
            <v>Volume</v>
          </cell>
          <cell r="E186" t="str">
            <v>m3</v>
          </cell>
          <cell r="F186">
            <v>24</v>
          </cell>
        </row>
        <row r="187">
          <cell r="B187" t="str">
            <v>Repetição</v>
          </cell>
          <cell r="E187" t="str">
            <v>-</v>
          </cell>
          <cell r="F187">
            <v>2</v>
          </cell>
        </row>
        <row r="188">
          <cell r="B188" t="str">
            <v>Volume Total</v>
          </cell>
          <cell r="E188" t="str">
            <v>m3</v>
          </cell>
          <cell r="G188">
            <v>48</v>
          </cell>
        </row>
        <row r="189">
          <cell r="B189" t="str">
            <v>Corpo - Calçada (Piso) ( x 3 )</v>
          </cell>
        </row>
        <row r="190">
          <cell r="B190" t="str">
            <v>Comprimento</v>
          </cell>
          <cell r="E190" t="str">
            <v>m</v>
          </cell>
          <cell r="F190">
            <v>12</v>
          </cell>
        </row>
        <row r="191">
          <cell r="B191" t="str">
            <v>Largura</v>
          </cell>
          <cell r="E191" t="str">
            <v>m</v>
          </cell>
          <cell r="F191">
            <v>2.5</v>
          </cell>
        </row>
        <row r="192">
          <cell r="B192" t="str">
            <v>Espessura</v>
          </cell>
          <cell r="E192" t="str">
            <v>m</v>
          </cell>
          <cell r="F192">
            <v>0.3</v>
          </cell>
        </row>
        <row r="193">
          <cell r="B193" t="str">
            <v>Volume</v>
          </cell>
          <cell r="E193" t="str">
            <v>m3</v>
          </cell>
          <cell r="F193">
            <v>9</v>
          </cell>
        </row>
        <row r="194">
          <cell r="B194" t="str">
            <v>Repetição</v>
          </cell>
          <cell r="E194" t="str">
            <v>-</v>
          </cell>
          <cell r="F194">
            <v>3</v>
          </cell>
        </row>
        <row r="195">
          <cell r="B195" t="str">
            <v>Volume Total</v>
          </cell>
          <cell r="E195" t="str">
            <v>m3</v>
          </cell>
          <cell r="G195">
            <v>27</v>
          </cell>
        </row>
        <row r="196">
          <cell r="B196" t="str">
            <v>Boca - Ala ( x 4 )</v>
          </cell>
        </row>
        <row r="197">
          <cell r="B197" t="str">
            <v>Altura da ala</v>
          </cell>
          <cell r="E197" t="str">
            <v>m</v>
          </cell>
          <cell r="F197">
            <v>3.75</v>
          </cell>
        </row>
        <row r="198">
          <cell r="B198" t="str">
            <v>Seção Menor</v>
          </cell>
        </row>
        <row r="199">
          <cell r="B199" t="str">
            <v>Largura</v>
          </cell>
          <cell r="E199" t="str">
            <v>m</v>
          </cell>
          <cell r="F199">
            <v>0.45</v>
          </cell>
        </row>
        <row r="200">
          <cell r="B200" t="str">
            <v>Altura</v>
          </cell>
          <cell r="E200" t="str">
            <v>m</v>
          </cell>
          <cell r="F200">
            <v>0.6</v>
          </cell>
        </row>
        <row r="201">
          <cell r="B201" t="str">
            <v>Área</v>
          </cell>
          <cell r="E201" t="str">
            <v>m2</v>
          </cell>
          <cell r="F201">
            <v>0.27</v>
          </cell>
        </row>
        <row r="202">
          <cell r="B202" t="str">
            <v>Seção Maior</v>
          </cell>
        </row>
        <row r="203">
          <cell r="B203" t="str">
            <v>Largura</v>
          </cell>
          <cell r="E203" t="str">
            <v>m</v>
          </cell>
          <cell r="F203">
            <v>0.9</v>
          </cell>
        </row>
        <row r="204">
          <cell r="B204" t="str">
            <v>Altura</v>
          </cell>
          <cell r="E204" t="str">
            <v>m</v>
          </cell>
          <cell r="F204">
            <v>2.5</v>
          </cell>
        </row>
        <row r="205">
          <cell r="B205" t="str">
            <v>Área</v>
          </cell>
          <cell r="E205" t="str">
            <v>m2</v>
          </cell>
          <cell r="F205">
            <v>2.25</v>
          </cell>
        </row>
        <row r="206">
          <cell r="B206" t="str">
            <v>Volume da ala</v>
          </cell>
          <cell r="E206" t="str">
            <v>m3</v>
          </cell>
          <cell r="F206">
            <v>4.124278579257493</v>
          </cell>
        </row>
        <row r="207">
          <cell r="B207" t="str">
            <v>Repetição</v>
          </cell>
          <cell r="E207" t="str">
            <v>-</v>
          </cell>
          <cell r="F207">
            <v>4</v>
          </cell>
        </row>
        <row r="208">
          <cell r="B208" t="str">
            <v>Volume Total</v>
          </cell>
          <cell r="E208" t="str">
            <v>m3</v>
          </cell>
          <cell r="G208">
            <v>16.497114317029972</v>
          </cell>
        </row>
        <row r="209">
          <cell r="B209" t="str">
            <v>Boca - Capitel ( x 2 )</v>
          </cell>
        </row>
        <row r="210">
          <cell r="B210" t="str">
            <v>Comprimento</v>
          </cell>
          <cell r="E210" t="str">
            <v>m</v>
          </cell>
          <cell r="F210">
            <v>10.299999999999999</v>
          </cell>
        </row>
        <row r="211">
          <cell r="B211" t="str">
            <v>Largura</v>
          </cell>
          <cell r="E211" t="str">
            <v>m</v>
          </cell>
          <cell r="F211">
            <v>0.35</v>
          </cell>
        </row>
        <row r="212">
          <cell r="B212" t="str">
            <v>Espessura</v>
          </cell>
          <cell r="E212" t="str">
            <v>m</v>
          </cell>
          <cell r="F212">
            <v>0.3</v>
          </cell>
        </row>
        <row r="213">
          <cell r="B213" t="str">
            <v>Volume</v>
          </cell>
          <cell r="E213" t="str">
            <v>m3</v>
          </cell>
          <cell r="F213">
            <v>1.0814999999999999</v>
          </cell>
        </row>
        <row r="214">
          <cell r="B214" t="str">
            <v>Repetição</v>
          </cell>
          <cell r="E214" t="str">
            <v>-</v>
          </cell>
          <cell r="F214">
            <v>2</v>
          </cell>
        </row>
        <row r="215">
          <cell r="B215" t="str">
            <v>Volume Total</v>
          </cell>
          <cell r="E215" t="str">
            <v>m3</v>
          </cell>
          <cell r="G215">
            <v>2.1629999999999998</v>
          </cell>
        </row>
        <row r="216">
          <cell r="B216" t="str">
            <v>Boca - calçada (concreto)</v>
          </cell>
        </row>
        <row r="217">
          <cell r="B217" t="str">
            <v>Comprimento, frontal</v>
          </cell>
          <cell r="E217" t="str">
            <v>m</v>
          </cell>
          <cell r="F217">
            <v>11.200000000000001</v>
          </cell>
        </row>
        <row r="218">
          <cell r="B218" t="str">
            <v>Largura, lateral</v>
          </cell>
          <cell r="E218" t="str">
            <v>m</v>
          </cell>
          <cell r="F218">
            <v>4.05</v>
          </cell>
        </row>
        <row r="219">
          <cell r="B219" t="str">
            <v>Espessura</v>
          </cell>
          <cell r="E219" t="str">
            <v>m</v>
          </cell>
          <cell r="F219">
            <v>0.3</v>
          </cell>
        </row>
        <row r="220">
          <cell r="B220" t="str">
            <v>Volume</v>
          </cell>
          <cell r="E220" t="str">
            <v>m3</v>
          </cell>
          <cell r="F220">
            <v>13.607999999999999</v>
          </cell>
        </row>
        <row r="221">
          <cell r="B221" t="str">
            <v>Repetição</v>
          </cell>
          <cell r="E221" t="str">
            <v>-</v>
          </cell>
          <cell r="F221">
            <v>2</v>
          </cell>
        </row>
        <row r="222">
          <cell r="B222" t="str">
            <v>Volume Total</v>
          </cell>
          <cell r="E222" t="str">
            <v>m3</v>
          </cell>
          <cell r="G222">
            <v>27.215999999999998</v>
          </cell>
        </row>
        <row r="223">
          <cell r="B223" t="str">
            <v>Boca - Cunha Frontal (Muro Central)</v>
          </cell>
        </row>
        <row r="224">
          <cell r="B224" t="str">
            <v>Altura</v>
          </cell>
          <cell r="E224" t="str">
            <v>m</v>
          </cell>
          <cell r="F224">
            <v>2.5</v>
          </cell>
        </row>
        <row r="225">
          <cell r="B225" t="str">
            <v>Largura</v>
          </cell>
          <cell r="E225" t="str">
            <v>m</v>
          </cell>
          <cell r="F225">
            <v>0.8</v>
          </cell>
        </row>
        <row r="226">
          <cell r="B226" t="str">
            <v>Espessura</v>
          </cell>
          <cell r="E226" t="str">
            <v>m</v>
          </cell>
          <cell r="F226">
            <v>0.3</v>
          </cell>
        </row>
        <row r="227">
          <cell r="B227" t="str">
            <v>Volume</v>
          </cell>
          <cell r="E227" t="str">
            <v>m3</v>
          </cell>
          <cell r="F227">
            <v>0.3</v>
          </cell>
        </row>
        <row r="228">
          <cell r="B228" t="str">
            <v>Repetição</v>
          </cell>
          <cell r="E228" t="str">
            <v>-</v>
          </cell>
          <cell r="F228">
            <v>2</v>
          </cell>
        </row>
        <row r="229">
          <cell r="B229" t="str">
            <v>Volume Total</v>
          </cell>
          <cell r="E229" t="str">
            <v>m3</v>
          </cell>
          <cell r="G229">
            <v>0.6</v>
          </cell>
        </row>
        <row r="230">
          <cell r="B230" t="str">
            <v>Boca - Recrava Frontal ( x 2 )</v>
          </cell>
        </row>
        <row r="231">
          <cell r="B231" t="str">
            <v>Comprimento</v>
          </cell>
          <cell r="E231" t="str">
            <v>m</v>
          </cell>
          <cell r="F231">
            <v>11.200000000000001</v>
          </cell>
        </row>
        <row r="232">
          <cell r="B232" t="str">
            <v>Altura</v>
          </cell>
          <cell r="E232" t="str">
            <v>m</v>
          </cell>
          <cell r="F232">
            <v>0.4</v>
          </cell>
        </row>
        <row r="233">
          <cell r="B233" t="str">
            <v>Largura</v>
          </cell>
          <cell r="E233" t="str">
            <v>m</v>
          </cell>
          <cell r="F233">
            <v>0.4</v>
          </cell>
        </row>
        <row r="234">
          <cell r="B234" t="str">
            <v>Volume</v>
          </cell>
          <cell r="E234" t="str">
            <v>m3</v>
          </cell>
          <cell r="F234">
            <v>1.7920000000000003</v>
          </cell>
        </row>
        <row r="235">
          <cell r="B235" t="str">
            <v>Repetição</v>
          </cell>
          <cell r="E235" t="str">
            <v>-</v>
          </cell>
          <cell r="F235">
            <v>2</v>
          </cell>
        </row>
        <row r="236">
          <cell r="B236" t="str">
            <v>Volume Total</v>
          </cell>
          <cell r="E236" t="str">
            <v>m3</v>
          </cell>
          <cell r="G236">
            <v>3.5840000000000005</v>
          </cell>
        </row>
        <row r="238">
          <cell r="A238" t="str">
            <v>4.21.4</v>
          </cell>
          <cell r="B238" t="e">
            <v>#N/A</v>
          </cell>
          <cell r="E238" t="e">
            <v>#N/A</v>
          </cell>
          <cell r="G238">
            <v>38.880000000000003</v>
          </cell>
        </row>
        <row r="239">
          <cell r="B239" t="str">
            <v>Laje em concreto armado</v>
          </cell>
        </row>
        <row r="240">
          <cell r="B240" t="str">
            <v>Comprimento</v>
          </cell>
          <cell r="E240" t="str">
            <v>m</v>
          </cell>
          <cell r="F240">
            <v>12</v>
          </cell>
        </row>
        <row r="241">
          <cell r="B241" t="str">
            <v>Largura</v>
          </cell>
          <cell r="E241" t="str">
            <v>m</v>
          </cell>
          <cell r="F241">
            <v>3.6</v>
          </cell>
        </row>
        <row r="242">
          <cell r="B242" t="str">
            <v>Espessura</v>
          </cell>
          <cell r="E242" t="str">
            <v>m</v>
          </cell>
          <cell r="F242">
            <v>0.3</v>
          </cell>
        </row>
        <row r="243">
          <cell r="B243" t="str">
            <v>Volume</v>
          </cell>
          <cell r="E243" t="str">
            <v>m3</v>
          </cell>
          <cell r="F243">
            <v>12.96</v>
          </cell>
        </row>
        <row r="244">
          <cell r="B244" t="str">
            <v>Repetição</v>
          </cell>
          <cell r="E244" t="str">
            <v>-</v>
          </cell>
          <cell r="F244">
            <v>3</v>
          </cell>
        </row>
        <row r="245">
          <cell r="B245" t="str">
            <v>Volume Total</v>
          </cell>
          <cell r="E245" t="str">
            <v>m3</v>
          </cell>
          <cell r="G245">
            <v>38.880000000000003</v>
          </cell>
        </row>
        <row r="248">
          <cell r="A248" t="str">
            <v>4.21.5</v>
          </cell>
          <cell r="B248" t="e">
            <v>#N/A</v>
          </cell>
          <cell r="E248" t="e">
            <v>#N/A</v>
          </cell>
          <cell r="G248">
            <v>4276.8</v>
          </cell>
        </row>
        <row r="249">
          <cell r="B249" t="str">
            <v>Laje em concreto armado</v>
          </cell>
        </row>
        <row r="250">
          <cell r="B250" t="e">
            <v>#N/A</v>
          </cell>
          <cell r="E250" t="e">
            <v>#N/A</v>
          </cell>
          <cell r="F250">
            <v>38.880000000000003</v>
          </cell>
        </row>
        <row r="251">
          <cell r="B251" t="str">
            <v>Taxa de ferro por m³ de concreto</v>
          </cell>
          <cell r="E251" t="str">
            <v>Kg/m³</v>
          </cell>
          <cell r="F251">
            <v>110</v>
          </cell>
        </row>
        <row r="252">
          <cell r="B252" t="str">
            <v>Quantidade de ferro</v>
          </cell>
          <cell r="E252" t="str">
            <v>Kg</v>
          </cell>
          <cell r="F252">
            <v>4276.8</v>
          </cell>
        </row>
        <row r="253">
          <cell r="B253" t="str">
            <v>Quantidade Total</v>
          </cell>
          <cell r="E253" t="str">
            <v>Kg</v>
          </cell>
          <cell r="G253">
            <v>4276.8</v>
          </cell>
        </row>
        <row r="256">
          <cell r="A256" t="str">
            <v>4.21.6</v>
          </cell>
          <cell r="B256" t="str">
            <v>Forma comum de madeira</v>
          </cell>
          <cell r="G256">
            <v>500.452</v>
          </cell>
        </row>
        <row r="257">
          <cell r="B257" t="str">
            <v>Corpo - Muro da extremidade - parte externa ( x2)</v>
          </cell>
        </row>
        <row r="258">
          <cell r="B258" t="str">
            <v>Comprimento</v>
          </cell>
          <cell r="C258" t="str">
            <v>m</v>
          </cell>
          <cell r="F258">
            <v>12</v>
          </cell>
        </row>
        <row r="259">
          <cell r="B259" t="str">
            <v>Altura</v>
          </cell>
          <cell r="C259" t="str">
            <v>m</v>
          </cell>
          <cell r="F259">
            <v>3.0999999999999996</v>
          </cell>
        </row>
        <row r="260">
          <cell r="B260" t="str">
            <v>Área</v>
          </cell>
          <cell r="C260" t="str">
            <v>m2</v>
          </cell>
          <cell r="F260">
            <v>37.199999999999996</v>
          </cell>
        </row>
        <row r="261">
          <cell r="B261" t="str">
            <v>Repetição</v>
          </cell>
          <cell r="C261" t="str">
            <v>-</v>
          </cell>
          <cell r="F261">
            <v>2</v>
          </cell>
        </row>
        <row r="262">
          <cell r="B262" t="str">
            <v>Área Total</v>
          </cell>
          <cell r="C262" t="str">
            <v>m3</v>
          </cell>
          <cell r="G262">
            <v>74.399999999999991</v>
          </cell>
        </row>
        <row r="263">
          <cell r="B263" t="str">
            <v>Corpo - Muro da extremidade  - parte interna ( x2)</v>
          </cell>
        </row>
        <row r="264">
          <cell r="B264" t="str">
            <v>Comprimento</v>
          </cell>
          <cell r="C264" t="str">
            <v>m</v>
          </cell>
          <cell r="F264">
            <v>12</v>
          </cell>
        </row>
        <row r="265">
          <cell r="B265" t="str">
            <v>Altura</v>
          </cell>
          <cell r="C265" t="str">
            <v>m</v>
          </cell>
          <cell r="F265">
            <v>2.5</v>
          </cell>
        </row>
        <row r="266">
          <cell r="B266" t="str">
            <v>Área</v>
          </cell>
          <cell r="C266" t="str">
            <v>m2</v>
          </cell>
          <cell r="F266">
            <v>30</v>
          </cell>
        </row>
        <row r="267">
          <cell r="B267" t="str">
            <v>Repetição</v>
          </cell>
          <cell r="C267" t="str">
            <v>-</v>
          </cell>
          <cell r="F267">
            <v>2</v>
          </cell>
        </row>
        <row r="268">
          <cell r="B268" t="str">
            <v>Área Total</v>
          </cell>
          <cell r="C268" t="str">
            <v>m3</v>
          </cell>
          <cell r="G268">
            <v>60</v>
          </cell>
        </row>
        <row r="269">
          <cell r="B269" t="str">
            <v>Corpo - Muro Central e central ( x4)</v>
          </cell>
        </row>
        <row r="270">
          <cell r="B270" t="str">
            <v>Comprimento</v>
          </cell>
          <cell r="C270" t="str">
            <v>m</v>
          </cell>
          <cell r="F270">
            <v>12</v>
          </cell>
        </row>
        <row r="271">
          <cell r="B271" t="str">
            <v>Altura</v>
          </cell>
          <cell r="C271" t="str">
            <v>m</v>
          </cell>
          <cell r="F271">
            <v>2.5</v>
          </cell>
        </row>
        <row r="272">
          <cell r="B272" t="str">
            <v>Área</v>
          </cell>
          <cell r="C272" t="str">
            <v>m2</v>
          </cell>
          <cell r="F272">
            <v>30</v>
          </cell>
        </row>
        <row r="273">
          <cell r="B273" t="str">
            <v>Repetição</v>
          </cell>
          <cell r="C273" t="str">
            <v>-</v>
          </cell>
          <cell r="F273">
            <v>4</v>
          </cell>
        </row>
        <row r="274">
          <cell r="B274" t="str">
            <v>Área Total</v>
          </cell>
          <cell r="C274" t="str">
            <v>m3</v>
          </cell>
          <cell r="G274">
            <v>120</v>
          </cell>
        </row>
        <row r="275">
          <cell r="B275" t="str">
            <v>Corpo - Laje em Concreto - fundo  ( x3)</v>
          </cell>
        </row>
        <row r="276">
          <cell r="B276" t="str">
            <v>Comprimento</v>
          </cell>
          <cell r="C276" t="str">
            <v>m</v>
          </cell>
          <cell r="F276">
            <v>12</v>
          </cell>
        </row>
        <row r="277">
          <cell r="B277" t="str">
            <v>Altura</v>
          </cell>
          <cell r="C277" t="str">
            <v>m</v>
          </cell>
          <cell r="F277">
            <v>2.5</v>
          </cell>
        </row>
        <row r="278">
          <cell r="B278" t="str">
            <v>Área 1</v>
          </cell>
          <cell r="C278" t="str">
            <v>m2</v>
          </cell>
          <cell r="F278">
            <v>30</v>
          </cell>
        </row>
        <row r="279">
          <cell r="B279" t="str">
            <v>Corpo - Laje em Concreto - frontal  ( x6)</v>
          </cell>
        </row>
        <row r="280">
          <cell r="B280" t="str">
            <v>Comprimento</v>
          </cell>
          <cell r="C280" t="str">
            <v>m</v>
          </cell>
          <cell r="F280">
            <v>3.6</v>
          </cell>
        </row>
        <row r="281">
          <cell r="B281" t="str">
            <v>Altura</v>
          </cell>
          <cell r="C281" t="str">
            <v>m</v>
          </cell>
          <cell r="F281">
            <v>0.3</v>
          </cell>
        </row>
        <row r="282">
          <cell r="B282" t="str">
            <v>Área 2</v>
          </cell>
          <cell r="C282" t="str">
            <v>m2</v>
          </cell>
          <cell r="F282">
            <v>1.08</v>
          </cell>
        </row>
        <row r="283">
          <cell r="B283" t="str">
            <v>Repetição</v>
          </cell>
          <cell r="C283" t="str">
            <v>-</v>
          </cell>
          <cell r="F283">
            <v>6</v>
          </cell>
        </row>
        <row r="284">
          <cell r="B284" t="str">
            <v>Área 2</v>
          </cell>
          <cell r="C284" t="str">
            <v>m2</v>
          </cell>
          <cell r="F284">
            <v>6.48</v>
          </cell>
        </row>
        <row r="285">
          <cell r="B285" t="str">
            <v>Área  1+2</v>
          </cell>
          <cell r="F285">
            <v>36.480000000000004</v>
          </cell>
        </row>
        <row r="286">
          <cell r="B286" t="str">
            <v>Repetição</v>
          </cell>
          <cell r="C286" t="str">
            <v>-</v>
          </cell>
          <cell r="F286">
            <v>3</v>
          </cell>
        </row>
        <row r="287">
          <cell r="B287" t="str">
            <v>Área Total</v>
          </cell>
          <cell r="C287" t="str">
            <v>m3</v>
          </cell>
          <cell r="G287">
            <v>109.44000000000001</v>
          </cell>
        </row>
        <row r="288">
          <cell r="B288" t="str">
            <v>Corpo - Capitel ( x2)</v>
          </cell>
        </row>
        <row r="289">
          <cell r="B289" t="str">
            <v>Comprimento</v>
          </cell>
          <cell r="C289" t="str">
            <v>m</v>
          </cell>
          <cell r="F289">
            <v>10.299999999999999</v>
          </cell>
        </row>
        <row r="290">
          <cell r="B290" t="str">
            <v>Altura</v>
          </cell>
          <cell r="C290" t="str">
            <v>m</v>
          </cell>
          <cell r="F290">
            <v>0.35</v>
          </cell>
        </row>
        <row r="291">
          <cell r="B291" t="str">
            <v>Área</v>
          </cell>
          <cell r="C291" t="str">
            <v>m2</v>
          </cell>
          <cell r="F291">
            <v>3.6049999999999995</v>
          </cell>
        </row>
        <row r="292">
          <cell r="B292" t="str">
            <v>Repetição</v>
          </cell>
          <cell r="C292" t="str">
            <v>-</v>
          </cell>
          <cell r="F292">
            <v>2</v>
          </cell>
        </row>
        <row r="293">
          <cell r="B293" t="str">
            <v>Área 1</v>
          </cell>
          <cell r="C293" t="str">
            <v>m3</v>
          </cell>
          <cell r="F293">
            <v>7.2099999999999991</v>
          </cell>
        </row>
        <row r="294">
          <cell r="B294" t="str">
            <v>Comprimento</v>
          </cell>
          <cell r="C294" t="str">
            <v>m</v>
          </cell>
          <cell r="F294">
            <v>0.35</v>
          </cell>
        </row>
        <row r="295">
          <cell r="B295" t="str">
            <v>Altura</v>
          </cell>
          <cell r="C295" t="str">
            <v>m</v>
          </cell>
          <cell r="F295">
            <v>0.3</v>
          </cell>
        </row>
        <row r="296">
          <cell r="B296" t="str">
            <v>Área</v>
          </cell>
          <cell r="C296" t="str">
            <v>m2</v>
          </cell>
          <cell r="F296">
            <v>0.105</v>
          </cell>
        </row>
        <row r="297">
          <cell r="B297" t="str">
            <v>Repetição</v>
          </cell>
          <cell r="C297" t="str">
            <v>-</v>
          </cell>
          <cell r="F297">
            <v>2</v>
          </cell>
        </row>
        <row r="298">
          <cell r="B298" t="str">
            <v>Área 2</v>
          </cell>
          <cell r="C298" t="str">
            <v>m3</v>
          </cell>
          <cell r="F298">
            <v>0.21</v>
          </cell>
        </row>
        <row r="299">
          <cell r="B299" t="str">
            <v>Área  1+2</v>
          </cell>
          <cell r="F299">
            <v>7.419999999999999</v>
          </cell>
        </row>
        <row r="300">
          <cell r="B300" t="str">
            <v>Repetição</v>
          </cell>
          <cell r="C300" t="str">
            <v>-</v>
          </cell>
          <cell r="F300">
            <v>2</v>
          </cell>
        </row>
        <row r="301">
          <cell r="B301" t="str">
            <v>Área Total</v>
          </cell>
          <cell r="C301" t="str">
            <v>m3</v>
          </cell>
          <cell r="G301">
            <v>14.839999999999998</v>
          </cell>
        </row>
        <row r="302">
          <cell r="B302" t="str">
            <v>Corpo - Cunha do Muro Central ( x2)</v>
          </cell>
        </row>
        <row r="303">
          <cell r="B303" t="str">
            <v>Altura</v>
          </cell>
          <cell r="C303" t="str">
            <v>m</v>
          </cell>
          <cell r="F303">
            <v>2.5</v>
          </cell>
        </row>
        <row r="304">
          <cell r="B304" t="str">
            <v>Largura da forma</v>
          </cell>
          <cell r="C304" t="str">
            <v>m</v>
          </cell>
          <cell r="F304">
            <v>0.5</v>
          </cell>
        </row>
        <row r="305">
          <cell r="B305" t="str">
            <v>Área</v>
          </cell>
          <cell r="C305" t="str">
            <v>m2</v>
          </cell>
          <cell r="F305">
            <v>1.25</v>
          </cell>
        </row>
        <row r="306">
          <cell r="B306" t="str">
            <v>Repetição</v>
          </cell>
          <cell r="C306" t="str">
            <v>-</v>
          </cell>
          <cell r="F306">
            <v>2</v>
          </cell>
        </row>
        <row r="307">
          <cell r="B307" t="str">
            <v>Área</v>
          </cell>
          <cell r="C307" t="str">
            <v>m3</v>
          </cell>
          <cell r="F307">
            <v>2.5</v>
          </cell>
        </row>
        <row r="308">
          <cell r="B308" t="str">
            <v>Repetição</v>
          </cell>
          <cell r="C308" t="str">
            <v>-</v>
          </cell>
          <cell r="F308">
            <v>2</v>
          </cell>
        </row>
        <row r="309">
          <cell r="B309" t="str">
            <v>Área</v>
          </cell>
          <cell r="C309" t="str">
            <v>m3</v>
          </cell>
          <cell r="F309">
            <v>5</v>
          </cell>
          <cell r="G309">
            <v>5</v>
          </cell>
        </row>
        <row r="310">
          <cell r="B310" t="str">
            <v>Boca - Ala ( x1)</v>
          </cell>
        </row>
        <row r="311">
          <cell r="B311" t="str">
            <v>Seçao frontal</v>
          </cell>
        </row>
        <row r="312">
          <cell r="B312" t="str">
            <v>Altura</v>
          </cell>
          <cell r="C312" t="str">
            <v>m</v>
          </cell>
          <cell r="F312">
            <v>0.45</v>
          </cell>
        </row>
        <row r="313">
          <cell r="B313" t="str">
            <v>Largura</v>
          </cell>
          <cell r="C313" t="str">
            <v>m</v>
          </cell>
          <cell r="F313">
            <v>0.6</v>
          </cell>
        </row>
        <row r="314">
          <cell r="B314" t="str">
            <v>Área</v>
          </cell>
          <cell r="C314" t="str">
            <v>m2</v>
          </cell>
          <cell r="F314">
            <v>0.27</v>
          </cell>
        </row>
        <row r="315">
          <cell r="B315" t="str">
            <v>Seçao lateral</v>
          </cell>
        </row>
        <row r="316">
          <cell r="B316" t="str">
            <v>Comprimento</v>
          </cell>
          <cell r="C316" t="str">
            <v>m</v>
          </cell>
          <cell r="F316">
            <v>0.9</v>
          </cell>
        </row>
        <row r="317">
          <cell r="B317" t="str">
            <v>Altura</v>
          </cell>
          <cell r="C317" t="str">
            <v>m</v>
          </cell>
          <cell r="F317">
            <v>2.5</v>
          </cell>
        </row>
        <row r="318">
          <cell r="B318" t="str">
            <v>Largura</v>
          </cell>
          <cell r="C318" t="str">
            <v>m</v>
          </cell>
          <cell r="F318">
            <v>3.75</v>
          </cell>
        </row>
        <row r="319">
          <cell r="B319" t="str">
            <v>Área</v>
          </cell>
          <cell r="C319" t="str">
            <v>m2</v>
          </cell>
          <cell r="F319">
            <v>6.375</v>
          </cell>
        </row>
        <row r="320">
          <cell r="B320" t="str">
            <v>Repetição</v>
          </cell>
          <cell r="C320" t="str">
            <v>-</v>
          </cell>
          <cell r="F320">
            <v>2</v>
          </cell>
        </row>
        <row r="321">
          <cell r="B321" t="str">
            <v>Área Lateral</v>
          </cell>
          <cell r="C321" t="str">
            <v>m2</v>
          </cell>
          <cell r="F321">
            <v>12.75</v>
          </cell>
        </row>
        <row r="322">
          <cell r="B322" t="str">
            <v>Seçao Superior</v>
          </cell>
        </row>
        <row r="323">
          <cell r="B323" t="str">
            <v>Comprimento</v>
          </cell>
          <cell r="C323" t="str">
            <v>m</v>
          </cell>
          <cell r="F323">
            <v>4.2038672671719786</v>
          </cell>
        </row>
        <row r="324">
          <cell r="B324" t="str">
            <v>Altura</v>
          </cell>
          <cell r="C324" t="str">
            <v>m</v>
          </cell>
          <cell r="F324">
            <v>0.6</v>
          </cell>
        </row>
        <row r="325">
          <cell r="B325" t="str">
            <v>Largura</v>
          </cell>
          <cell r="C325" t="str">
            <v>m</v>
          </cell>
          <cell r="F325">
            <v>0.9</v>
          </cell>
        </row>
        <row r="326">
          <cell r="B326" t="str">
            <v>Área</v>
          </cell>
          <cell r="C326" t="str">
            <v>m2</v>
          </cell>
          <cell r="F326">
            <v>3.1529004503789837</v>
          </cell>
        </row>
        <row r="327">
          <cell r="B327" t="str">
            <v>Área Total</v>
          </cell>
          <cell r="C327" t="str">
            <v>m2</v>
          </cell>
          <cell r="F327">
            <v>16.172900450378982</v>
          </cell>
        </row>
        <row r="328">
          <cell r="B328" t="str">
            <v>Repetição</v>
          </cell>
          <cell r="C328" t="str">
            <v>-</v>
          </cell>
          <cell r="F328">
            <v>1</v>
          </cell>
        </row>
        <row r="329">
          <cell r="B329" t="str">
            <v>Área Superior</v>
          </cell>
          <cell r="C329" t="str">
            <v>m2</v>
          </cell>
          <cell r="F329">
            <v>16.172900450378982</v>
          </cell>
        </row>
        <row r="330">
          <cell r="B330" t="str">
            <v>Area Total (Frontal + Lateral + superior)</v>
          </cell>
          <cell r="C330" t="str">
            <v>m2</v>
          </cell>
          <cell r="F330">
            <v>29.192900450378982</v>
          </cell>
        </row>
        <row r="331">
          <cell r="B331" t="str">
            <v>Repetição</v>
          </cell>
          <cell r="C331" t="str">
            <v>-</v>
          </cell>
          <cell r="F331">
            <v>4</v>
          </cell>
        </row>
        <row r="332">
          <cell r="B332" t="str">
            <v>Area Total (Lateral + superior)</v>
          </cell>
          <cell r="C332" t="str">
            <v>m3</v>
          </cell>
          <cell r="G332">
            <v>116.77160180151593</v>
          </cell>
        </row>
        <row r="334">
          <cell r="A334" t="str">
            <v>4.21.7</v>
          </cell>
          <cell r="B334" t="e">
            <v>#N/A</v>
          </cell>
          <cell r="C334" t="e">
            <v>#N/A</v>
          </cell>
          <cell r="G334">
            <v>225</v>
          </cell>
        </row>
        <row r="335">
          <cell r="B335" t="str">
            <v>Corpo - Laje em concreto armado</v>
          </cell>
        </row>
        <row r="336">
          <cell r="B336" t="str">
            <v>Comprimento</v>
          </cell>
          <cell r="C336" t="str">
            <v>m</v>
          </cell>
          <cell r="F336">
            <v>12</v>
          </cell>
        </row>
        <row r="337">
          <cell r="B337" t="str">
            <v>Largura</v>
          </cell>
          <cell r="C337" t="str">
            <v>m</v>
          </cell>
          <cell r="F337">
            <v>2.5</v>
          </cell>
        </row>
        <row r="338">
          <cell r="B338" t="str">
            <v>Altura</v>
          </cell>
          <cell r="C338" t="str">
            <v>m</v>
          </cell>
          <cell r="F338">
            <v>2.5</v>
          </cell>
        </row>
        <row r="339">
          <cell r="B339" t="str">
            <v>Volume</v>
          </cell>
          <cell r="C339" t="str">
            <v>m3</v>
          </cell>
          <cell r="F339">
            <v>75</v>
          </cell>
        </row>
        <row r="340">
          <cell r="B340" t="str">
            <v>Repetição</v>
          </cell>
          <cell r="C340" t="str">
            <v>-</v>
          </cell>
          <cell r="F340">
            <v>3</v>
          </cell>
        </row>
        <row r="341">
          <cell r="B341" t="str">
            <v>Volume Total</v>
          </cell>
          <cell r="C341" t="str">
            <v>m3</v>
          </cell>
          <cell r="G341">
            <v>225</v>
          </cell>
        </row>
        <row r="344">
          <cell r="A344" t="str">
            <v>4.21.8</v>
          </cell>
          <cell r="B344" t="e">
            <v>#N/A</v>
          </cell>
          <cell r="C344" t="e">
            <v>#N/A</v>
          </cell>
          <cell r="G344">
            <v>7.1580000000000004</v>
          </cell>
        </row>
        <row r="345">
          <cell r="B345" t="str">
            <v>Corpo - Muro extremo e central - reboco ( x6)</v>
          </cell>
        </row>
        <row r="346">
          <cell r="B346" t="str">
            <v>Comprimento</v>
          </cell>
          <cell r="C346" t="str">
            <v>m</v>
          </cell>
          <cell r="F346">
            <v>12</v>
          </cell>
        </row>
        <row r="347">
          <cell r="B347" t="str">
            <v>Altura</v>
          </cell>
          <cell r="C347" t="str">
            <v>m</v>
          </cell>
          <cell r="F347">
            <v>2.5</v>
          </cell>
        </row>
        <row r="348">
          <cell r="B348" t="str">
            <v>Área</v>
          </cell>
          <cell r="C348" t="str">
            <v>m2</v>
          </cell>
          <cell r="F348">
            <v>30</v>
          </cell>
        </row>
        <row r="349">
          <cell r="B349" t="str">
            <v>Espessura</v>
          </cell>
          <cell r="C349" t="str">
            <v>m</v>
          </cell>
          <cell r="F349">
            <v>0.03</v>
          </cell>
        </row>
        <row r="350">
          <cell r="B350" t="str">
            <v>Volume</v>
          </cell>
          <cell r="C350" t="str">
            <v>m3</v>
          </cell>
          <cell r="F350">
            <v>0.89999999999999991</v>
          </cell>
        </row>
        <row r="351">
          <cell r="B351" t="str">
            <v>Repetição</v>
          </cell>
          <cell r="C351" t="str">
            <v>-</v>
          </cell>
          <cell r="F351">
            <v>6</v>
          </cell>
        </row>
        <row r="352">
          <cell r="B352" t="str">
            <v>Volume Total</v>
          </cell>
          <cell r="C352" t="str">
            <v>m3</v>
          </cell>
          <cell r="G352">
            <v>5.3999999999999995</v>
          </cell>
        </row>
        <row r="353">
          <cell r="B353" t="str">
            <v>Corpo - Capitel -  reboco ( x2)</v>
          </cell>
        </row>
        <row r="354">
          <cell r="B354" t="str">
            <v>Comprimento</v>
          </cell>
          <cell r="C354" t="str">
            <v>m</v>
          </cell>
          <cell r="F354">
            <v>10.299999999999999</v>
          </cell>
        </row>
        <row r="355">
          <cell r="B355" t="str">
            <v>Altura</v>
          </cell>
          <cell r="C355" t="str">
            <v>m</v>
          </cell>
          <cell r="F355">
            <v>0.35</v>
          </cell>
        </row>
        <row r="356">
          <cell r="B356" t="str">
            <v>Largura</v>
          </cell>
          <cell r="C356" t="str">
            <v>m</v>
          </cell>
          <cell r="F356">
            <v>0.3</v>
          </cell>
        </row>
        <row r="357">
          <cell r="B357" t="str">
            <v>Área</v>
          </cell>
          <cell r="C357" t="str">
            <v>m2</v>
          </cell>
          <cell r="F357">
            <v>10.509999999999998</v>
          </cell>
        </row>
        <row r="358">
          <cell r="B358" t="str">
            <v>Espessura</v>
          </cell>
          <cell r="C358" t="str">
            <v>m</v>
          </cell>
          <cell r="F358">
            <v>0.03</v>
          </cell>
        </row>
        <row r="359">
          <cell r="B359" t="str">
            <v>Volume</v>
          </cell>
          <cell r="C359" t="str">
            <v>m3</v>
          </cell>
          <cell r="F359">
            <v>0.31529999999999991</v>
          </cell>
        </row>
        <row r="360">
          <cell r="B360" t="str">
            <v>Repetição</v>
          </cell>
          <cell r="C360" t="str">
            <v>-</v>
          </cell>
          <cell r="F360">
            <v>2</v>
          </cell>
        </row>
        <row r="361">
          <cell r="B361" t="str">
            <v>Volume Total</v>
          </cell>
          <cell r="C361" t="str">
            <v>m3</v>
          </cell>
          <cell r="G361">
            <v>0.63059999999999983</v>
          </cell>
        </row>
        <row r="362">
          <cell r="B362" t="str">
            <v>Boca - Ala -  reboco ( x4)</v>
          </cell>
        </row>
        <row r="363">
          <cell r="B363" t="str">
            <v>Seçao 1</v>
          </cell>
        </row>
        <row r="364">
          <cell r="B364" t="str">
            <v>Altura</v>
          </cell>
          <cell r="C364" t="str">
            <v>m</v>
          </cell>
          <cell r="F364">
            <v>0.45</v>
          </cell>
        </row>
        <row r="365">
          <cell r="B365" t="str">
            <v>Largura</v>
          </cell>
          <cell r="C365" t="str">
            <v>m</v>
          </cell>
          <cell r="F365">
            <v>0.6</v>
          </cell>
        </row>
        <row r="366">
          <cell r="B366" t="str">
            <v>Área</v>
          </cell>
          <cell r="C366" t="str">
            <v>m2</v>
          </cell>
          <cell r="F366">
            <v>0.27</v>
          </cell>
        </row>
        <row r="367">
          <cell r="B367" t="str">
            <v>Seçao 2</v>
          </cell>
        </row>
        <row r="368">
          <cell r="B368" t="str">
            <v>Comprimento</v>
          </cell>
          <cell r="C368" t="str">
            <v>m</v>
          </cell>
          <cell r="F368">
            <v>3.75</v>
          </cell>
        </row>
        <row r="369">
          <cell r="B369" t="str">
            <v>Altura</v>
          </cell>
          <cell r="C369" t="str">
            <v>m</v>
          </cell>
          <cell r="F369">
            <v>2.5</v>
          </cell>
        </row>
        <row r="370">
          <cell r="B370" t="str">
            <v>Largura</v>
          </cell>
          <cell r="C370" t="str">
            <v>m</v>
          </cell>
          <cell r="F370">
            <v>0.9</v>
          </cell>
        </row>
        <row r="371">
          <cell r="B371" t="str">
            <v>Área</v>
          </cell>
          <cell r="C371" t="str">
            <v>m2</v>
          </cell>
          <cell r="F371">
            <v>6.375</v>
          </cell>
        </row>
        <row r="372">
          <cell r="B372" t="str">
            <v>Seçao 3</v>
          </cell>
        </row>
        <row r="373">
          <cell r="B373" t="str">
            <v>Comprimento</v>
          </cell>
          <cell r="C373" t="str">
            <v>m</v>
          </cell>
          <cell r="F373">
            <v>4.0770700263792383</v>
          </cell>
        </row>
        <row r="374">
          <cell r="B374" t="str">
            <v>Altura</v>
          </cell>
          <cell r="C374" t="str">
            <v>m</v>
          </cell>
          <cell r="F374">
            <v>0.45</v>
          </cell>
        </row>
        <row r="375">
          <cell r="B375" t="str">
            <v>Largura</v>
          </cell>
          <cell r="C375" t="str">
            <v>m</v>
          </cell>
          <cell r="F375">
            <v>0.9</v>
          </cell>
        </row>
        <row r="376">
          <cell r="B376" t="str">
            <v>Área</v>
          </cell>
          <cell r="C376" t="str">
            <v>m2</v>
          </cell>
          <cell r="F376">
            <v>2.752022267805986</v>
          </cell>
        </row>
        <row r="377">
          <cell r="B377" t="str">
            <v>Área Total</v>
          </cell>
          <cell r="C377" t="str">
            <v>m2</v>
          </cell>
          <cell r="F377">
            <v>9.3970222678059852</v>
          </cell>
        </row>
        <row r="378">
          <cell r="B378" t="str">
            <v>Espessura</v>
          </cell>
          <cell r="C378" t="str">
            <v>m</v>
          </cell>
          <cell r="F378">
            <v>0.03</v>
          </cell>
        </row>
        <row r="379">
          <cell r="B379" t="str">
            <v>Volume</v>
          </cell>
          <cell r="C379" t="str">
            <v>m3</v>
          </cell>
          <cell r="F379">
            <v>0.28191066803417952</v>
          </cell>
        </row>
        <row r="380">
          <cell r="B380" t="str">
            <v>Repetição</v>
          </cell>
          <cell r="C380" t="str">
            <v>-</v>
          </cell>
          <cell r="F380">
            <v>4</v>
          </cell>
        </row>
        <row r="381">
          <cell r="B381" t="str">
            <v>Volume Total</v>
          </cell>
          <cell r="C381" t="str">
            <v>m3</v>
          </cell>
          <cell r="G381">
            <v>1.1276426721367181</v>
          </cell>
        </row>
        <row r="384">
          <cell r="A384" t="str">
            <v>4.21.9</v>
          </cell>
          <cell r="B384" t="e">
            <v>#N/A</v>
          </cell>
          <cell r="E384" t="e">
            <v>#N/A</v>
          </cell>
          <cell r="G384">
            <v>9.0359999999999996</v>
          </cell>
        </row>
        <row r="385">
          <cell r="B385" t="str">
            <v>Corpo - Piso da calçada</v>
          </cell>
        </row>
        <row r="386">
          <cell r="B386" t="str">
            <v>Comprimento</v>
          </cell>
          <cell r="E386" t="str">
            <v>m</v>
          </cell>
          <cell r="F386">
            <v>12</v>
          </cell>
        </row>
        <row r="387">
          <cell r="B387" t="str">
            <v>Largura</v>
          </cell>
          <cell r="E387" t="str">
            <v>m</v>
          </cell>
          <cell r="F387">
            <v>2.5</v>
          </cell>
        </row>
        <row r="388">
          <cell r="B388" t="str">
            <v>Espessura</v>
          </cell>
          <cell r="E388" t="str">
            <v>m</v>
          </cell>
          <cell r="F388">
            <v>0.05</v>
          </cell>
        </row>
        <row r="389">
          <cell r="B389" t="str">
            <v>Volume</v>
          </cell>
          <cell r="E389" t="str">
            <v>m3</v>
          </cell>
          <cell r="F389">
            <v>1.5</v>
          </cell>
        </row>
        <row r="390">
          <cell r="B390" t="str">
            <v>Repetição</v>
          </cell>
          <cell r="E390" t="str">
            <v>-</v>
          </cell>
          <cell r="F390">
            <v>3</v>
          </cell>
        </row>
        <row r="391">
          <cell r="B391" t="str">
            <v>Volume Total</v>
          </cell>
          <cell r="E391" t="str">
            <v>m3</v>
          </cell>
          <cell r="G391">
            <v>4.5</v>
          </cell>
        </row>
        <row r="392">
          <cell r="B392" t="str">
            <v>Boca  - Piso da calçada</v>
          </cell>
        </row>
        <row r="393">
          <cell r="B393" t="str">
            <v>Comprimento</v>
          </cell>
          <cell r="E393" t="str">
            <v>m</v>
          </cell>
          <cell r="F393">
            <v>4.05</v>
          </cell>
        </row>
        <row r="394">
          <cell r="B394" t="str">
            <v>Largura</v>
          </cell>
          <cell r="E394" t="str">
            <v>m</v>
          </cell>
          <cell r="F394">
            <v>11.200000000000001</v>
          </cell>
        </row>
        <row r="395">
          <cell r="B395" t="str">
            <v>Espessura</v>
          </cell>
          <cell r="E395" t="str">
            <v>m</v>
          </cell>
          <cell r="F395">
            <v>0.05</v>
          </cell>
        </row>
        <row r="396">
          <cell r="B396" t="str">
            <v>Volume</v>
          </cell>
          <cell r="E396" t="str">
            <v>m3</v>
          </cell>
          <cell r="F396">
            <v>2.2680000000000002</v>
          </cell>
        </row>
        <row r="397">
          <cell r="B397" t="str">
            <v>Repetição</v>
          </cell>
          <cell r="E397" t="str">
            <v>-</v>
          </cell>
          <cell r="F397">
            <v>2</v>
          </cell>
        </row>
        <row r="398">
          <cell r="B398" t="str">
            <v>Volume Total</v>
          </cell>
          <cell r="E398" t="str">
            <v>m3</v>
          </cell>
          <cell r="G398">
            <v>4.5360000000000005</v>
          </cell>
        </row>
        <row r="401">
          <cell r="A401" t="str">
            <v>4.22.1</v>
          </cell>
          <cell r="B401" t="e">
            <v>#N/A</v>
          </cell>
          <cell r="C401" t="e">
            <v>#N/A</v>
          </cell>
          <cell r="G401" t="e">
            <v>#N/A</v>
          </cell>
        </row>
        <row r="402">
          <cell r="A402" t="str">
            <v>4.21.3</v>
          </cell>
          <cell r="B402" t="e">
            <v>#N/A</v>
          </cell>
          <cell r="C402" t="e">
            <v>#N/A</v>
          </cell>
          <cell r="D402">
            <v>179.06</v>
          </cell>
          <cell r="E402" t="e">
            <v>#N/A</v>
          </cell>
          <cell r="F402" t="e">
            <v>#N/A</v>
          </cell>
        </row>
        <row r="403">
          <cell r="A403" t="str">
            <v>4.21.4</v>
          </cell>
          <cell r="B403" t="e">
            <v>#N/A</v>
          </cell>
          <cell r="C403" t="e">
            <v>#N/A</v>
          </cell>
          <cell r="D403">
            <v>38.880000000000003</v>
          </cell>
          <cell r="E403" t="e">
            <v>#N/A</v>
          </cell>
          <cell r="F403" t="e">
            <v>#N/A</v>
          </cell>
        </row>
        <row r="404">
          <cell r="A404" t="str">
            <v>4.21.9</v>
          </cell>
          <cell r="B404" t="e">
            <v>#N/A</v>
          </cell>
          <cell r="C404" t="e">
            <v>#N/A</v>
          </cell>
          <cell r="D404">
            <v>9.0359999999999996</v>
          </cell>
          <cell r="E404" t="e">
            <v>#N/A</v>
          </cell>
          <cell r="F404" t="e">
            <v>#N/A</v>
          </cell>
        </row>
        <row r="406">
          <cell r="B406" t="str">
            <v>Quantidade de material a ser transportada</v>
          </cell>
          <cell r="C406" t="str">
            <v>t</v>
          </cell>
          <cell r="F406" t="e">
            <v>#N/A</v>
          </cell>
        </row>
        <row r="407">
          <cell r="B407" t="str">
            <v>DMT</v>
          </cell>
          <cell r="C407" t="str">
            <v>Km</v>
          </cell>
          <cell r="F407">
            <v>197</v>
          </cell>
        </row>
        <row r="408">
          <cell r="B408" t="str">
            <v>Transporte Total</v>
          </cell>
          <cell r="C408" t="str">
            <v>tkm</v>
          </cell>
          <cell r="G408" t="e">
            <v>#N/A</v>
          </cell>
        </row>
        <row r="410">
          <cell r="A410" t="str">
            <v>4.22.2</v>
          </cell>
          <cell r="B410" t="e">
            <v>#N/A</v>
          </cell>
          <cell r="C410" t="e">
            <v>#N/A</v>
          </cell>
          <cell r="G410" t="e">
            <v>#N/A</v>
          </cell>
        </row>
        <row r="412">
          <cell r="B412" t="str">
            <v>Quantidade de material a ser transportada</v>
          </cell>
          <cell r="C412" t="str">
            <v>t</v>
          </cell>
          <cell r="F412" t="e">
            <v>#N/A</v>
          </cell>
        </row>
        <row r="413">
          <cell r="B413" t="str">
            <v>DMT</v>
          </cell>
          <cell r="C413" t="str">
            <v>Km</v>
          </cell>
          <cell r="F413">
            <v>12.273</v>
          </cell>
        </row>
        <row r="414">
          <cell r="B414" t="str">
            <v>Transporte Total</v>
          </cell>
          <cell r="C414" t="str">
            <v>tkm</v>
          </cell>
          <cell r="G414" t="e">
            <v>#N/A</v>
          </cell>
        </row>
        <row r="417">
          <cell r="A417" t="str">
            <v>4.22.3</v>
          </cell>
          <cell r="B417" t="e">
            <v>#N/A</v>
          </cell>
          <cell r="C417" t="e">
            <v>#N/A</v>
          </cell>
          <cell r="G417" t="e">
            <v>#N/A</v>
          </cell>
        </row>
        <row r="418">
          <cell r="A418" t="str">
            <v>4.21.2</v>
          </cell>
          <cell r="B418" t="e">
            <v>#N/A</v>
          </cell>
          <cell r="C418" t="e">
            <v>#N/A</v>
          </cell>
          <cell r="D418">
            <v>96</v>
          </cell>
          <cell r="E418" t="e">
            <v>#N/A</v>
          </cell>
          <cell r="F418" t="e">
            <v>#N/A</v>
          </cell>
        </row>
        <row r="419">
          <cell r="A419" t="str">
            <v>4.21.3</v>
          </cell>
          <cell r="B419" t="e">
            <v>#N/A</v>
          </cell>
          <cell r="C419" t="e">
            <v>#N/A</v>
          </cell>
          <cell r="D419">
            <v>179.06</v>
          </cell>
          <cell r="E419" t="e">
            <v>#N/A</v>
          </cell>
          <cell r="F419" t="e">
            <v>#N/A</v>
          </cell>
        </row>
        <row r="420">
          <cell r="A420" t="str">
            <v>4.21.4</v>
          </cell>
          <cell r="B420" t="e">
            <v>#N/A</v>
          </cell>
          <cell r="C420" t="e">
            <v>#N/A</v>
          </cell>
          <cell r="D420">
            <v>38.880000000000003</v>
          </cell>
          <cell r="E420" t="e">
            <v>#N/A</v>
          </cell>
          <cell r="F420" t="e">
            <v>#N/A</v>
          </cell>
        </row>
        <row r="421">
          <cell r="A421" t="str">
            <v>4.21.9</v>
          </cell>
          <cell r="B421" t="e">
            <v>#N/A</v>
          </cell>
          <cell r="C421" t="e">
            <v>#N/A</v>
          </cell>
          <cell r="D421">
            <v>9.0359999999999996</v>
          </cell>
          <cell r="E421" t="e">
            <v>#N/A</v>
          </cell>
          <cell r="F421" t="e">
            <v>#N/A</v>
          </cell>
        </row>
        <row r="423">
          <cell r="B423" t="str">
            <v>Quantidade de material a ser transportada</v>
          </cell>
          <cell r="C423" t="str">
            <v>t</v>
          </cell>
          <cell r="F423" t="e">
            <v>#N/A</v>
          </cell>
        </row>
        <row r="424">
          <cell r="B424" t="str">
            <v>DMT</v>
          </cell>
          <cell r="C424" t="str">
            <v>Km</v>
          </cell>
          <cell r="F424">
            <v>19.27</v>
          </cell>
        </row>
        <row r="425">
          <cell r="B425" t="str">
            <v>Transporte Total</v>
          </cell>
          <cell r="C425" t="str">
            <v>tkm</v>
          </cell>
          <cell r="G425" t="e">
            <v>#N/A</v>
          </cell>
        </row>
        <row r="428">
          <cell r="A428" t="str">
            <v>4.22.4</v>
          </cell>
          <cell r="B428" t="e">
            <v>#N/A</v>
          </cell>
          <cell r="C428" t="e">
            <v>#N/A</v>
          </cell>
          <cell r="G428" t="e">
            <v>#N/A</v>
          </cell>
        </row>
        <row r="429">
          <cell r="A429" t="str">
            <v>4.21.5</v>
          </cell>
          <cell r="B429" t="e">
            <v>#N/A</v>
          </cell>
          <cell r="C429" t="e">
            <v>#N/A</v>
          </cell>
          <cell r="D429">
            <v>4276.8</v>
          </cell>
          <cell r="E429" t="e">
            <v>#N/A</v>
          </cell>
          <cell r="F429" t="e">
            <v>#N/A</v>
          </cell>
        </row>
        <row r="431">
          <cell r="B431" t="str">
            <v>Quantidade de material a ser transportada</v>
          </cell>
          <cell r="C431" t="str">
            <v>t</v>
          </cell>
          <cell r="F431" t="e">
            <v>#N/A</v>
          </cell>
        </row>
        <row r="432">
          <cell r="B432" t="str">
            <v>DMT</v>
          </cell>
          <cell r="C432" t="str">
            <v>Km</v>
          </cell>
          <cell r="F432">
            <v>357</v>
          </cell>
        </row>
        <row r="433">
          <cell r="B433" t="str">
            <v>Transporte Total</v>
          </cell>
          <cell r="C433" t="str">
            <v>tkm</v>
          </cell>
          <cell r="G433" t="e">
            <v>#N/A</v>
          </cell>
        </row>
        <row r="435">
          <cell r="A435" t="str">
            <v>4.22.5</v>
          </cell>
          <cell r="B435" t="e">
            <v>#N/A</v>
          </cell>
          <cell r="C435" t="e">
            <v>#N/A</v>
          </cell>
          <cell r="G435" t="e">
            <v>#N/A</v>
          </cell>
        </row>
        <row r="437">
          <cell r="B437" t="str">
            <v>Quantidade de material a ser transportada</v>
          </cell>
          <cell r="C437" t="str">
            <v>t</v>
          </cell>
          <cell r="F437" t="e">
            <v>#N/A</v>
          </cell>
        </row>
        <row r="438">
          <cell r="B438" t="str">
            <v>DMT</v>
          </cell>
          <cell r="C438" t="str">
            <v>km</v>
          </cell>
          <cell r="F438">
            <v>12.273</v>
          </cell>
        </row>
        <row r="439">
          <cell r="B439" t="str">
            <v>Transporte Total</v>
          </cell>
          <cell r="C439" t="str">
            <v>tkm</v>
          </cell>
          <cell r="G439" t="e">
            <v>#N/A</v>
          </cell>
        </row>
        <row r="442">
          <cell r="A442" t="str">
            <v>4.22.6</v>
          </cell>
          <cell r="B442" t="e">
            <v>#N/A</v>
          </cell>
          <cell r="C442" t="e">
            <v>#N/A</v>
          </cell>
          <cell r="G442" t="e">
            <v>#N/A</v>
          </cell>
        </row>
        <row r="443">
          <cell r="A443" t="str">
            <v>4.21.6</v>
          </cell>
          <cell r="B443" t="e">
            <v>#N/A</v>
          </cell>
          <cell r="C443" t="e">
            <v>#N/A</v>
          </cell>
          <cell r="D443">
            <v>500.452</v>
          </cell>
          <cell r="E443" t="e">
            <v>#N/A</v>
          </cell>
          <cell r="F443" t="e">
            <v>#N/A</v>
          </cell>
        </row>
        <row r="444">
          <cell r="A444" t="str">
            <v>4.21.7</v>
          </cell>
          <cell r="B444" t="e">
            <v>#N/A</v>
          </cell>
          <cell r="C444" t="e">
            <v>#N/A</v>
          </cell>
          <cell r="D444">
            <v>225</v>
          </cell>
          <cell r="E444" t="e">
            <v>#N/A</v>
          </cell>
          <cell r="F444" t="e">
            <v>#N/A</v>
          </cell>
        </row>
        <row r="446">
          <cell r="B446" t="str">
            <v>Quantidade de material a ser transportada</v>
          </cell>
          <cell r="C446" t="str">
            <v>t</v>
          </cell>
          <cell r="F446" t="e">
            <v>#N/A</v>
          </cell>
        </row>
        <row r="447">
          <cell r="B447" t="str">
            <v>DMT</v>
          </cell>
          <cell r="C447" t="str">
            <v>km</v>
          </cell>
          <cell r="F447">
            <v>170</v>
          </cell>
        </row>
        <row r="448">
          <cell r="B448" t="str">
            <v>Transporte Total</v>
          </cell>
          <cell r="C448" t="str">
            <v>tkm</v>
          </cell>
          <cell r="G448" t="e">
            <v>#N/A</v>
          </cell>
        </row>
        <row r="450">
          <cell r="A450" t="str">
            <v>4.22.7</v>
          </cell>
          <cell r="B450" t="e">
            <v>#N/A</v>
          </cell>
          <cell r="C450" t="e">
            <v>#N/A</v>
          </cell>
          <cell r="G450" t="e">
            <v>#N/A</v>
          </cell>
        </row>
        <row r="452">
          <cell r="B452" t="str">
            <v>Quantidade de material a ser transportada</v>
          </cell>
          <cell r="C452" t="str">
            <v>t</v>
          </cell>
          <cell r="F452" t="e">
            <v>#N/A</v>
          </cell>
        </row>
        <row r="453">
          <cell r="B453" t="str">
            <v>DMT</v>
          </cell>
          <cell r="C453" t="str">
            <v>km</v>
          </cell>
          <cell r="F453">
            <v>12.273</v>
          </cell>
        </row>
        <row r="454">
          <cell r="B454" t="str">
            <v>Transporte Total</v>
          </cell>
          <cell r="C454" t="str">
            <v>tkm</v>
          </cell>
          <cell r="G454" t="e">
            <v>#N/A</v>
          </cell>
        </row>
        <row r="457">
          <cell r="A457" t="str">
            <v>4.22.8</v>
          </cell>
          <cell r="B457" t="e">
            <v>#N/A</v>
          </cell>
          <cell r="C457" t="e">
            <v>#N/A</v>
          </cell>
          <cell r="G457" t="e">
            <v>#N/A</v>
          </cell>
        </row>
        <row r="458">
          <cell r="A458" t="str">
            <v>4.21.2</v>
          </cell>
          <cell r="B458" t="e">
            <v>#N/A</v>
          </cell>
          <cell r="C458" t="e">
            <v>#N/A</v>
          </cell>
          <cell r="D458">
            <v>96</v>
          </cell>
          <cell r="E458" t="e">
            <v>#N/A</v>
          </cell>
          <cell r="F458" t="e">
            <v>#N/A</v>
          </cell>
        </row>
        <row r="459">
          <cell r="A459" t="str">
            <v>4.21.3</v>
          </cell>
          <cell r="B459" t="e">
            <v>#N/A</v>
          </cell>
          <cell r="C459" t="e">
            <v>#N/A</v>
          </cell>
          <cell r="D459">
            <v>179.06</v>
          </cell>
          <cell r="E459" t="e">
            <v>#N/A</v>
          </cell>
          <cell r="F459" t="e">
            <v>#N/A</v>
          </cell>
        </row>
        <row r="461">
          <cell r="B461" t="str">
            <v>Quantidade de material a ser transportada</v>
          </cell>
          <cell r="C461" t="str">
            <v>t</v>
          </cell>
          <cell r="F461" t="e">
            <v>#N/A</v>
          </cell>
        </row>
        <row r="462">
          <cell r="B462" t="str">
            <v>DMT</v>
          </cell>
          <cell r="C462" t="str">
            <v>Km</v>
          </cell>
          <cell r="F462">
            <v>11.5</v>
          </cell>
        </row>
        <row r="463">
          <cell r="B463" t="str">
            <v>Transporte Total</v>
          </cell>
          <cell r="C463" t="str">
            <v>tkm</v>
          </cell>
          <cell r="G463" t="e">
            <v>#N/A</v>
          </cell>
        </row>
        <row r="465">
          <cell r="A465" t="str">
            <v>4.22.9</v>
          </cell>
          <cell r="B465" t="e">
            <v>#N/A</v>
          </cell>
          <cell r="C465" t="e">
            <v>#N/A</v>
          </cell>
          <cell r="G465" t="e">
            <v>#N/A</v>
          </cell>
        </row>
        <row r="467">
          <cell r="B467" t="str">
            <v>Quantidade de material a ser transportada</v>
          </cell>
          <cell r="C467" t="str">
            <v>t</v>
          </cell>
          <cell r="F467" t="e">
            <v>#N/A</v>
          </cell>
        </row>
        <row r="468">
          <cell r="B468" t="str">
            <v>DMT</v>
          </cell>
          <cell r="C468" t="str">
            <v>km</v>
          </cell>
          <cell r="F468">
            <v>11.5</v>
          </cell>
        </row>
        <row r="469">
          <cell r="B469" t="str">
            <v>Transporte Total</v>
          </cell>
          <cell r="C469" t="str">
            <v>tkm</v>
          </cell>
          <cell r="G469" t="e">
            <v>#N/A</v>
          </cell>
        </row>
        <row r="472">
          <cell r="A472" t="str">
            <v>4.22.10</v>
          </cell>
          <cell r="B472" t="e">
            <v>#N/A</v>
          </cell>
          <cell r="C472" t="e">
            <v>#N/A</v>
          </cell>
          <cell r="G472" t="e">
            <v>#N/A</v>
          </cell>
        </row>
        <row r="473">
          <cell r="A473" t="str">
            <v>4.21.2</v>
          </cell>
          <cell r="B473" t="e">
            <v>#N/A</v>
          </cell>
          <cell r="C473" t="e">
            <v>#N/A</v>
          </cell>
          <cell r="D473">
            <v>96</v>
          </cell>
          <cell r="E473" t="e">
            <v>#N/A</v>
          </cell>
          <cell r="F473" t="e">
            <v>#N/A</v>
          </cell>
        </row>
        <row r="474">
          <cell r="A474" t="str">
            <v>4.21.3</v>
          </cell>
          <cell r="B474" t="e">
            <v>#N/A</v>
          </cell>
          <cell r="C474" t="e">
            <v>#N/A</v>
          </cell>
          <cell r="D474">
            <v>179.06</v>
          </cell>
          <cell r="E474" t="e">
            <v>#N/A</v>
          </cell>
          <cell r="F474" t="e">
            <v>#N/A</v>
          </cell>
        </row>
        <row r="475">
          <cell r="A475" t="str">
            <v>4.21.4</v>
          </cell>
          <cell r="B475" t="e">
            <v>#N/A</v>
          </cell>
          <cell r="C475" t="e">
            <v>#N/A</v>
          </cell>
          <cell r="D475">
            <v>38.880000000000003</v>
          </cell>
          <cell r="E475" t="e">
            <v>#N/A</v>
          </cell>
          <cell r="F475" t="e">
            <v>#N/A</v>
          </cell>
        </row>
        <row r="476">
          <cell r="A476" t="str">
            <v>4.21.9</v>
          </cell>
          <cell r="B476" t="e">
            <v>#N/A</v>
          </cell>
          <cell r="C476" t="e">
            <v>#N/A</v>
          </cell>
          <cell r="D476">
            <v>9.0359999999999996</v>
          </cell>
          <cell r="E476" t="e">
            <v>#N/A</v>
          </cell>
          <cell r="F476" t="e">
            <v>#N/A</v>
          </cell>
        </row>
        <row r="478">
          <cell r="B478" t="str">
            <v>Quantidade de material a ser transportada</v>
          </cell>
          <cell r="C478" t="str">
            <v>t</v>
          </cell>
          <cell r="F478" t="e">
            <v>#N/A</v>
          </cell>
        </row>
        <row r="479">
          <cell r="B479" t="str">
            <v>DMT</v>
          </cell>
          <cell r="C479" t="str">
            <v>Km</v>
          </cell>
          <cell r="F479">
            <v>170</v>
          </cell>
        </row>
        <row r="480">
          <cell r="B480" t="str">
            <v>Transporte Total</v>
          </cell>
          <cell r="C480" t="str">
            <v>tkm</v>
          </cell>
          <cell r="G480" t="e">
            <v>#N/A</v>
          </cell>
        </row>
        <row r="482">
          <cell r="A482" t="str">
            <v>4.22.11</v>
          </cell>
          <cell r="B482" t="e">
            <v>#N/A</v>
          </cell>
          <cell r="C482" t="e">
            <v>#N/A</v>
          </cell>
          <cell r="G482" t="e">
            <v>#N/A</v>
          </cell>
        </row>
        <row r="484">
          <cell r="B484" t="str">
            <v>Quantidade de material a ser transportada</v>
          </cell>
          <cell r="C484" t="str">
            <v>t</v>
          </cell>
          <cell r="F484" t="e">
            <v>#N/A</v>
          </cell>
        </row>
        <row r="485">
          <cell r="B485" t="str">
            <v>DMT</v>
          </cell>
          <cell r="C485" t="str">
            <v>Km</v>
          </cell>
          <cell r="F485">
            <v>12.273</v>
          </cell>
        </row>
        <row r="486">
          <cell r="B486" t="str">
            <v>Transporte Total</v>
          </cell>
          <cell r="C486" t="str">
            <v>tkm</v>
          </cell>
          <cell r="G486" t="e">
            <v>#N/A</v>
          </cell>
        </row>
      </sheetData>
      <sheetData sheetId="17">
        <row r="3">
          <cell r="B3" t="str">
            <v>Caracteristicas do Bueiro Capeado</v>
          </cell>
        </row>
        <row r="4">
          <cell r="B4" t="str">
            <v>Localização, estaca?</v>
          </cell>
          <cell r="E4" t="str">
            <v>1009+0,00</v>
          </cell>
        </row>
        <row r="5">
          <cell r="B5" t="str">
            <v>Tipo, digite o numero conforme cores ao lado, Simples(1), Duplo (2) e Triplo (3)?</v>
          </cell>
          <cell r="E5">
            <v>3</v>
          </cell>
        </row>
        <row r="6">
          <cell r="B6" t="str">
            <v>Largura (H), medida liquida?</v>
          </cell>
          <cell r="E6">
            <v>2</v>
          </cell>
        </row>
        <row r="7">
          <cell r="B7" t="str">
            <v>Vertical (V), medida liquida?</v>
          </cell>
          <cell r="E7">
            <v>2</v>
          </cell>
        </row>
        <row r="8">
          <cell r="B8" t="str">
            <v>Boca, quantas?</v>
          </cell>
          <cell r="E8">
            <v>2</v>
          </cell>
        </row>
        <row r="9">
          <cell r="B9" t="str">
            <v>Corpo, comprimento, medida líquida?</v>
          </cell>
          <cell r="E9">
            <v>4</v>
          </cell>
        </row>
        <row r="10">
          <cell r="B10" t="str">
            <v>Reboco, espessura?</v>
          </cell>
          <cell r="E10">
            <v>0.03</v>
          </cell>
        </row>
        <row r="11">
          <cell r="B11" t="str">
            <v>Corpo, Dente lateral, muro da extremidade</v>
          </cell>
          <cell r="E11">
            <v>0.15</v>
          </cell>
        </row>
        <row r="12">
          <cell r="B12" t="str">
            <v>Corpo, Dente muro frontal</v>
          </cell>
          <cell r="E12">
            <v>0.3</v>
          </cell>
        </row>
        <row r="13">
          <cell r="B13" t="str">
            <v>Corpo, espessura da cunha frontal</v>
          </cell>
          <cell r="E13">
            <v>0.3</v>
          </cell>
        </row>
        <row r="14">
          <cell r="B14" t="str">
            <v>Boca, espessura da piso da calçada</v>
          </cell>
          <cell r="E14">
            <v>0.3</v>
          </cell>
        </row>
        <row r="15">
          <cell r="B15" t="str">
            <v>Boca, Beiral frontal, piso da calçada</v>
          </cell>
          <cell r="E15">
            <v>0.3</v>
          </cell>
        </row>
        <row r="16">
          <cell r="B16" t="str">
            <v>Boca, Beiral lateral, piso da calçada</v>
          </cell>
          <cell r="E16">
            <v>0.15</v>
          </cell>
        </row>
        <row r="17">
          <cell r="B17" t="str">
            <v>Concreto Magro p/ Corpo e Bocam(regularização)</v>
          </cell>
          <cell r="E17">
            <v>0.05</v>
          </cell>
        </row>
        <row r="18">
          <cell r="B18" t="str">
            <v>Escoramento, largura</v>
          </cell>
          <cell r="E18">
            <v>1</v>
          </cell>
        </row>
        <row r="19">
          <cell r="B19" t="str">
            <v>Talude do aterro</v>
          </cell>
          <cell r="E19">
            <v>1.5</v>
          </cell>
        </row>
        <row r="20">
          <cell r="B20" t="str">
            <v>Fundação - Muro da Extremidade ( x2 )</v>
          </cell>
        </row>
        <row r="21">
          <cell r="B21" t="str">
            <v>Altura</v>
          </cell>
          <cell r="E21">
            <v>2</v>
          </cell>
        </row>
        <row r="22">
          <cell r="B22" t="str">
            <v>Largura</v>
          </cell>
          <cell r="E22">
            <v>1.2</v>
          </cell>
        </row>
        <row r="23">
          <cell r="B23" t="str">
            <v>Repetiçao p/ o bueiro</v>
          </cell>
          <cell r="E23">
            <v>2</v>
          </cell>
        </row>
        <row r="24">
          <cell r="B24" t="str">
            <v>Fundação - Fundação - Muro Central ( x2 )</v>
          </cell>
        </row>
        <row r="25">
          <cell r="B25" t="str">
            <v>Altura</v>
          </cell>
          <cell r="E25">
            <v>2</v>
          </cell>
        </row>
        <row r="26">
          <cell r="B26" t="str">
            <v>Largura</v>
          </cell>
          <cell r="E26">
            <v>0.8</v>
          </cell>
        </row>
        <row r="27">
          <cell r="B27" t="str">
            <v>Repetiçao  p/ o bueiro</v>
          </cell>
          <cell r="E27">
            <v>2</v>
          </cell>
        </row>
        <row r="28">
          <cell r="B28" t="str">
            <v>Corpo - Muro da Extremidade</v>
          </cell>
        </row>
        <row r="29">
          <cell r="B29" t="str">
            <v>Altura 1</v>
          </cell>
          <cell r="E29">
            <v>0.9</v>
          </cell>
        </row>
        <row r="30">
          <cell r="B30" t="str">
            <v>Altura 2</v>
          </cell>
          <cell r="E30">
            <v>0.8</v>
          </cell>
        </row>
        <row r="31">
          <cell r="B31" t="str">
            <v>Largura 1</v>
          </cell>
          <cell r="E31">
            <v>0.9</v>
          </cell>
        </row>
        <row r="32">
          <cell r="B32" t="str">
            <v>Largura 2</v>
          </cell>
          <cell r="E32">
            <v>0.75</v>
          </cell>
        </row>
        <row r="33">
          <cell r="B33" t="str">
            <v>Largura 3</v>
          </cell>
          <cell r="E33">
            <v>0.6</v>
          </cell>
        </row>
        <row r="34">
          <cell r="B34" t="str">
            <v>Altura 3 (+ espessura da piso da calçada)</v>
          </cell>
          <cell r="E34">
            <v>0.60000000000000009</v>
          </cell>
        </row>
        <row r="35">
          <cell r="B35" t="str">
            <v>Repetiçao p/ o bueiro</v>
          </cell>
          <cell r="E35">
            <v>2</v>
          </cell>
        </row>
        <row r="36">
          <cell r="B36" t="str">
            <v>Corpo - Muro Central</v>
          </cell>
        </row>
        <row r="37">
          <cell r="B37" t="str">
            <v>Largura</v>
          </cell>
          <cell r="E37">
            <v>0.8</v>
          </cell>
        </row>
        <row r="38">
          <cell r="B38" t="str">
            <v>Altura</v>
          </cell>
          <cell r="E38">
            <v>2</v>
          </cell>
        </row>
        <row r="39">
          <cell r="B39" t="str">
            <v>Repetiçao p/ o bueiro</v>
          </cell>
          <cell r="E39">
            <v>2</v>
          </cell>
        </row>
        <row r="40">
          <cell r="B40" t="str">
            <v>Corpo - extremidade superior do muro do corpo</v>
          </cell>
        </row>
        <row r="41">
          <cell r="B41" t="str">
            <v>Altura</v>
          </cell>
          <cell r="E41">
            <v>0.3</v>
          </cell>
        </row>
        <row r="42">
          <cell r="B42" t="str">
            <v>Largura</v>
          </cell>
          <cell r="E42">
            <v>0.3</v>
          </cell>
        </row>
        <row r="43">
          <cell r="B43" t="str">
            <v>Repetiçao  p/ o bueiro</v>
          </cell>
          <cell r="E43">
            <v>4</v>
          </cell>
        </row>
        <row r="44">
          <cell r="B44" t="str">
            <v>Corpo - Piso da Calçada</v>
          </cell>
        </row>
        <row r="45">
          <cell r="B45" t="str">
            <v>Espessura</v>
          </cell>
          <cell r="E45">
            <v>0.3</v>
          </cell>
        </row>
        <row r="46">
          <cell r="B46" t="str">
            <v>Largura</v>
          </cell>
          <cell r="E46">
            <v>2</v>
          </cell>
        </row>
        <row r="47">
          <cell r="B47" t="str">
            <v>Repetiçao p/ o bueiro</v>
          </cell>
          <cell r="E47">
            <v>3</v>
          </cell>
        </row>
        <row r="48">
          <cell r="B48" t="str">
            <v>Laje em concreto armado</v>
          </cell>
        </row>
        <row r="49">
          <cell r="B49" t="str">
            <v>Altura</v>
          </cell>
          <cell r="E49">
            <v>0.3</v>
          </cell>
        </row>
        <row r="50">
          <cell r="B50" t="str">
            <v>Taxa de ferro por m³ de concreto</v>
          </cell>
          <cell r="E50">
            <v>110</v>
          </cell>
        </row>
        <row r="51">
          <cell r="B51" t="str">
            <v>Apoio no muro extremidade</v>
          </cell>
          <cell r="E51">
            <v>0.3</v>
          </cell>
        </row>
        <row r="52">
          <cell r="B52" t="str">
            <v>Apoio no muro central</v>
          </cell>
          <cell r="E52">
            <v>0.25</v>
          </cell>
        </row>
        <row r="53">
          <cell r="B53" t="str">
            <v>Comprimento</v>
          </cell>
          <cell r="E53">
            <v>4</v>
          </cell>
        </row>
        <row r="54">
          <cell r="B54" t="str">
            <v>Largura</v>
          </cell>
          <cell r="E54">
            <v>3.1</v>
          </cell>
        </row>
        <row r="55">
          <cell r="B55" t="str">
            <v>Repetiçao p/ o bueiro</v>
          </cell>
          <cell r="E55">
            <v>3</v>
          </cell>
        </row>
        <row r="56">
          <cell r="B56" t="str">
            <v>Corpo - Capitel</v>
          </cell>
        </row>
        <row r="57">
          <cell r="B57" t="str">
            <v>Altura</v>
          </cell>
          <cell r="E57">
            <v>0.35</v>
          </cell>
        </row>
        <row r="58">
          <cell r="B58" t="str">
            <v>Largura</v>
          </cell>
          <cell r="E58">
            <v>0.3</v>
          </cell>
        </row>
        <row r="59">
          <cell r="B59" t="str">
            <v>Comprimento</v>
          </cell>
          <cell r="E59">
            <v>8.7999999999999989</v>
          </cell>
        </row>
        <row r="60">
          <cell r="B60" t="str">
            <v>Repetiçao p/ o bueiro</v>
          </cell>
          <cell r="E60">
            <v>2</v>
          </cell>
        </row>
        <row r="61">
          <cell r="B61" t="str">
            <v>Boca - Ala</v>
          </cell>
        </row>
        <row r="62">
          <cell r="B62" t="str">
            <v>Secao vertical menor</v>
          </cell>
        </row>
        <row r="63">
          <cell r="B63" t="str">
            <v>Largura</v>
          </cell>
          <cell r="E63">
            <v>0.45</v>
          </cell>
        </row>
        <row r="64">
          <cell r="B64" t="str">
            <v>Altura</v>
          </cell>
          <cell r="E64">
            <v>0.6</v>
          </cell>
        </row>
        <row r="65">
          <cell r="B65" t="str">
            <v>Secao vertical maior</v>
          </cell>
        </row>
        <row r="66">
          <cell r="B66" t="str">
            <v>Largura</v>
          </cell>
          <cell r="E66">
            <v>0.9</v>
          </cell>
        </row>
        <row r="67">
          <cell r="B67" t="str">
            <v>Altura</v>
          </cell>
          <cell r="E67">
            <v>2</v>
          </cell>
        </row>
        <row r="68">
          <cell r="B68" t="str">
            <v>Repetiçao p/ o bueiro</v>
          </cell>
          <cell r="E68">
            <v>4</v>
          </cell>
        </row>
        <row r="69">
          <cell r="B69" t="str">
            <v>Comprimento</v>
          </cell>
          <cell r="E69">
            <v>3</v>
          </cell>
        </row>
        <row r="70">
          <cell r="B70" t="str">
            <v>Boca - Calçada</v>
          </cell>
        </row>
        <row r="71">
          <cell r="B71" t="str">
            <v>Largura</v>
          </cell>
          <cell r="E71">
            <v>3.3</v>
          </cell>
        </row>
        <row r="72">
          <cell r="B72" t="str">
            <v>Beiral frontal</v>
          </cell>
          <cell r="E72">
            <v>0.3</v>
          </cell>
        </row>
        <row r="73">
          <cell r="B73" t="str">
            <v>Comprimento</v>
          </cell>
          <cell r="E73">
            <v>9.7000000000000011</v>
          </cell>
        </row>
        <row r="74">
          <cell r="B74" t="str">
            <v>Beiral lateral</v>
          </cell>
          <cell r="E74">
            <v>0.15</v>
          </cell>
        </row>
        <row r="75">
          <cell r="B75" t="str">
            <v>Espessura</v>
          </cell>
          <cell r="E75">
            <v>0.3</v>
          </cell>
        </row>
        <row r="76">
          <cell r="B76" t="str">
            <v>Repetiçao p/ o bueiro</v>
          </cell>
          <cell r="E76">
            <v>2</v>
          </cell>
        </row>
        <row r="77">
          <cell r="B77" t="str">
            <v>Boca - Recrava Frontal</v>
          </cell>
        </row>
        <row r="78">
          <cell r="B78" t="str">
            <v>Comprimento</v>
          </cell>
          <cell r="E78">
            <v>9.7000000000000011</v>
          </cell>
        </row>
        <row r="79">
          <cell r="B79" t="str">
            <v>Altura</v>
          </cell>
          <cell r="E79">
            <v>0.4</v>
          </cell>
        </row>
        <row r="80">
          <cell r="B80" t="str">
            <v>Largura</v>
          </cell>
          <cell r="E80">
            <v>0.4</v>
          </cell>
        </row>
        <row r="81">
          <cell r="B81" t="str">
            <v>Repetiçao p/ o bueiro</v>
          </cell>
          <cell r="E81">
            <v>2</v>
          </cell>
        </row>
        <row r="82">
          <cell r="B82" t="str">
            <v>Boca - Cunha Frontal</v>
          </cell>
        </row>
        <row r="83">
          <cell r="B83" t="str">
            <v>Altura</v>
          </cell>
          <cell r="E83">
            <v>2</v>
          </cell>
        </row>
        <row r="84">
          <cell r="B84" t="str">
            <v>Largura</v>
          </cell>
          <cell r="E84">
            <v>0.8</v>
          </cell>
        </row>
        <row r="85">
          <cell r="B85" t="str">
            <v>Espessura</v>
          </cell>
          <cell r="E85">
            <v>0.3</v>
          </cell>
        </row>
        <row r="86">
          <cell r="B86" t="str">
            <v>Largura da forma</v>
          </cell>
          <cell r="E86">
            <v>0.5</v>
          </cell>
        </row>
        <row r="87">
          <cell r="B87" t="str">
            <v>Repetiçao p/ o bueiro</v>
          </cell>
          <cell r="E87">
            <v>2</v>
          </cell>
        </row>
        <row r="92">
          <cell r="B92" t="str">
            <v>Melhoramento da Implantação e Pavimentação Asfáltica em Tratamento Superficial Duplo com Banho Diluído na pista de rolamento e Tratamento Superficial Simples com Banho Diluído dos acostamentos da rodovia PI-242, Trecho: Entronc. PI-241, em Floresta do Pia</v>
          </cell>
        </row>
        <row r="95">
          <cell r="A95" t="str">
            <v>BUEIRO CAPEADO TRIPLO DE CONCRETO 2,00 x 2,00 - NA ESTACA 1009+0,00</v>
          </cell>
        </row>
        <row r="97">
          <cell r="A97" t="str">
            <v>4.21.1</v>
          </cell>
          <cell r="B97" t="e">
            <v>#N/A</v>
          </cell>
          <cell r="E97" t="e">
            <v>#N/A</v>
          </cell>
          <cell r="G97">
            <v>45.505000000000003</v>
          </cell>
        </row>
        <row r="98">
          <cell r="B98" t="str">
            <v>Corpo - Fundação do Muro da Extremidade ( x 2 )</v>
          </cell>
        </row>
        <row r="99">
          <cell r="B99" t="str">
            <v>Comprimento</v>
          </cell>
          <cell r="E99" t="str">
            <v>m</v>
          </cell>
          <cell r="F99">
            <v>4</v>
          </cell>
        </row>
        <row r="100">
          <cell r="B100" t="str">
            <v>Largura</v>
          </cell>
          <cell r="E100" t="str">
            <v>m</v>
          </cell>
          <cell r="F100">
            <v>1.2</v>
          </cell>
        </row>
        <row r="101">
          <cell r="B101" t="str">
            <v>Altura</v>
          </cell>
          <cell r="E101" t="str">
            <v>m</v>
          </cell>
          <cell r="F101">
            <v>2</v>
          </cell>
        </row>
        <row r="102">
          <cell r="B102" t="str">
            <v>Volume</v>
          </cell>
          <cell r="E102" t="str">
            <v>m3</v>
          </cell>
          <cell r="F102">
            <v>9.6</v>
          </cell>
        </row>
        <row r="103">
          <cell r="B103" t="str">
            <v>Repetição</v>
          </cell>
          <cell r="E103" t="str">
            <v>-</v>
          </cell>
          <cell r="F103">
            <v>2</v>
          </cell>
        </row>
        <row r="104">
          <cell r="B104" t="str">
            <v>Volume Total</v>
          </cell>
          <cell r="E104" t="str">
            <v>m3</v>
          </cell>
          <cell r="G104">
            <v>19.2</v>
          </cell>
        </row>
        <row r="105">
          <cell r="B105" t="str">
            <v>Corpo - Fundação Muro Central ( x 2 )</v>
          </cell>
        </row>
        <row r="106">
          <cell r="B106" t="str">
            <v>Comprimento</v>
          </cell>
          <cell r="E106" t="str">
            <v>m</v>
          </cell>
          <cell r="F106">
            <v>4</v>
          </cell>
        </row>
        <row r="107">
          <cell r="B107" t="str">
            <v>Largura</v>
          </cell>
          <cell r="E107" t="str">
            <v>m</v>
          </cell>
          <cell r="F107">
            <v>0.8</v>
          </cell>
        </row>
        <row r="108">
          <cell r="B108" t="str">
            <v>Altura</v>
          </cell>
          <cell r="E108" t="str">
            <v>m</v>
          </cell>
          <cell r="F108">
            <v>2</v>
          </cell>
        </row>
        <row r="109">
          <cell r="B109" t="str">
            <v>Volume</v>
          </cell>
          <cell r="E109" t="str">
            <v>m3</v>
          </cell>
          <cell r="F109">
            <v>6.4</v>
          </cell>
        </row>
        <row r="110">
          <cell r="B110" t="str">
            <v>Repetição</v>
          </cell>
          <cell r="E110" t="str">
            <v>-</v>
          </cell>
          <cell r="F110">
            <v>2</v>
          </cell>
        </row>
        <row r="111">
          <cell r="B111" t="str">
            <v>Volume Total</v>
          </cell>
          <cell r="E111" t="str">
            <v>m3</v>
          </cell>
          <cell r="G111">
            <v>12.8</v>
          </cell>
        </row>
        <row r="112">
          <cell r="B112" t="str">
            <v>Corpo - Fundação do piso</v>
          </cell>
        </row>
        <row r="113">
          <cell r="B113" t="str">
            <v>Comprimento</v>
          </cell>
          <cell r="E113" t="str">
            <v>m</v>
          </cell>
          <cell r="F113">
            <v>2</v>
          </cell>
        </row>
        <row r="114">
          <cell r="B114" t="str">
            <v>Largura</v>
          </cell>
          <cell r="E114" t="str">
            <v>m</v>
          </cell>
          <cell r="F114">
            <v>0.3</v>
          </cell>
        </row>
        <row r="115">
          <cell r="B115" t="str">
            <v>Altura</v>
          </cell>
          <cell r="E115" t="str">
            <v>m</v>
          </cell>
          <cell r="F115">
            <v>4</v>
          </cell>
        </row>
        <row r="116">
          <cell r="B116" t="str">
            <v>Volume</v>
          </cell>
          <cell r="E116" t="str">
            <v>m3</v>
          </cell>
          <cell r="F116">
            <v>2.4</v>
          </cell>
        </row>
        <row r="117">
          <cell r="B117" t="str">
            <v>Repetição</v>
          </cell>
          <cell r="E117" t="str">
            <v>-</v>
          </cell>
          <cell r="F117">
            <v>3</v>
          </cell>
        </row>
        <row r="118">
          <cell r="B118" t="str">
            <v>Volume Total</v>
          </cell>
          <cell r="E118" t="str">
            <v>m3</v>
          </cell>
          <cell r="G118">
            <v>7.1999999999999993</v>
          </cell>
        </row>
        <row r="119">
          <cell r="B119" t="str">
            <v>Boca - Piso ( x 2 )</v>
          </cell>
        </row>
        <row r="120">
          <cell r="B120" t="str">
            <v>Comprimento</v>
          </cell>
          <cell r="E120" t="str">
            <v>m</v>
          </cell>
          <cell r="F120">
            <v>9.7000000000000011</v>
          </cell>
        </row>
        <row r="121">
          <cell r="B121" t="str">
            <v>Largura</v>
          </cell>
          <cell r="E121" t="str">
            <v>m</v>
          </cell>
          <cell r="F121">
            <v>3.3</v>
          </cell>
        </row>
        <row r="122">
          <cell r="B122" t="str">
            <v>Espessura do concreto magro</v>
          </cell>
          <cell r="E122" t="str">
            <v>m</v>
          </cell>
          <cell r="F122">
            <v>0.05</v>
          </cell>
        </row>
        <row r="123">
          <cell r="B123" t="str">
            <v>Volume</v>
          </cell>
          <cell r="E123" t="str">
            <v>m3</v>
          </cell>
          <cell r="F123">
            <v>1.6005000000000003</v>
          </cell>
        </row>
        <row r="124">
          <cell r="B124" t="str">
            <v>Repetição</v>
          </cell>
          <cell r="E124" t="str">
            <v>-</v>
          </cell>
          <cell r="F124">
            <v>2</v>
          </cell>
        </row>
        <row r="125">
          <cell r="B125" t="str">
            <v>Volume Total</v>
          </cell>
          <cell r="E125" t="str">
            <v>m3</v>
          </cell>
          <cell r="G125">
            <v>3.2010000000000005</v>
          </cell>
        </row>
        <row r="126">
          <cell r="B126" t="str">
            <v>Boca - Recrava ( x 2 )</v>
          </cell>
        </row>
        <row r="127">
          <cell r="B127" t="str">
            <v>Comprimento</v>
          </cell>
          <cell r="E127" t="str">
            <v>m</v>
          </cell>
          <cell r="F127">
            <v>9.7000000000000011</v>
          </cell>
        </row>
        <row r="128">
          <cell r="B128" t="str">
            <v>Largura</v>
          </cell>
          <cell r="E128" t="str">
            <v>m</v>
          </cell>
          <cell r="F128">
            <v>0.4</v>
          </cell>
        </row>
        <row r="129">
          <cell r="B129" t="str">
            <v>Altura</v>
          </cell>
          <cell r="E129" t="str">
            <v>m</v>
          </cell>
          <cell r="F129">
            <v>0.4</v>
          </cell>
        </row>
        <row r="130">
          <cell r="B130" t="str">
            <v>Volume</v>
          </cell>
          <cell r="E130" t="str">
            <v>m3</v>
          </cell>
          <cell r="F130">
            <v>1.5520000000000005</v>
          </cell>
        </row>
        <row r="131">
          <cell r="B131" t="str">
            <v>Repetição</v>
          </cell>
          <cell r="E131" t="str">
            <v>-</v>
          </cell>
          <cell r="F131">
            <v>2</v>
          </cell>
        </row>
        <row r="132">
          <cell r="B132" t="str">
            <v>Volume Total</v>
          </cell>
          <cell r="E132" t="str">
            <v>m3</v>
          </cell>
          <cell r="G132">
            <v>3.104000000000001</v>
          </cell>
        </row>
        <row r="135">
          <cell r="A135" t="str">
            <v>4.21.2</v>
          </cell>
          <cell r="B135" t="e">
            <v>#N/A</v>
          </cell>
          <cell r="E135" t="e">
            <v>#N/A</v>
          </cell>
          <cell r="G135">
            <v>32</v>
          </cell>
        </row>
        <row r="136">
          <cell r="B136" t="str">
            <v>Fundação - Muro da Extremidade ( x 2 )</v>
          </cell>
        </row>
        <row r="137">
          <cell r="B137" t="str">
            <v>Comprimento</v>
          </cell>
          <cell r="E137" t="str">
            <v>m</v>
          </cell>
          <cell r="F137">
            <v>4</v>
          </cell>
        </row>
        <row r="138">
          <cell r="B138" t="str">
            <v>Largura</v>
          </cell>
          <cell r="E138" t="str">
            <v>m</v>
          </cell>
          <cell r="F138">
            <v>1.2</v>
          </cell>
        </row>
        <row r="139">
          <cell r="B139" t="str">
            <v>Altura</v>
          </cell>
          <cell r="E139" t="str">
            <v>m</v>
          </cell>
          <cell r="F139">
            <v>2</v>
          </cell>
        </row>
        <row r="140">
          <cell r="B140" t="str">
            <v>Volume</v>
          </cell>
          <cell r="E140" t="str">
            <v>m3</v>
          </cell>
          <cell r="F140">
            <v>9.6</v>
          </cell>
        </row>
        <row r="141">
          <cell r="B141" t="str">
            <v>Repetição</v>
          </cell>
          <cell r="E141" t="str">
            <v>-</v>
          </cell>
          <cell r="F141">
            <v>2</v>
          </cell>
        </row>
        <row r="142">
          <cell r="B142" t="str">
            <v>Volume Total</v>
          </cell>
          <cell r="E142" t="str">
            <v>m3</v>
          </cell>
          <cell r="G142">
            <v>19.2</v>
          </cell>
        </row>
        <row r="143">
          <cell r="B143" t="str">
            <v>Muro Central ( x 2 )</v>
          </cell>
        </row>
        <row r="144">
          <cell r="B144" t="str">
            <v>Comprimento</v>
          </cell>
          <cell r="E144" t="str">
            <v>m</v>
          </cell>
          <cell r="F144">
            <v>4</v>
          </cell>
        </row>
        <row r="145">
          <cell r="B145" t="str">
            <v>Largura</v>
          </cell>
          <cell r="E145" t="str">
            <v>m</v>
          </cell>
          <cell r="F145">
            <v>0.8</v>
          </cell>
        </row>
        <row r="146">
          <cell r="B146" t="str">
            <v>Altura</v>
          </cell>
          <cell r="E146" t="str">
            <v>m</v>
          </cell>
          <cell r="F146">
            <v>2</v>
          </cell>
        </row>
        <row r="147">
          <cell r="B147" t="str">
            <v>Volume</v>
          </cell>
          <cell r="E147" t="str">
            <v>m3</v>
          </cell>
          <cell r="F147">
            <v>6.4</v>
          </cell>
        </row>
        <row r="148">
          <cell r="B148" t="str">
            <v>Repetição</v>
          </cell>
          <cell r="E148" t="str">
            <v>-</v>
          </cell>
          <cell r="F148">
            <v>2</v>
          </cell>
        </row>
        <row r="149">
          <cell r="B149" t="str">
            <v>Volume Total</v>
          </cell>
          <cell r="E149" t="str">
            <v>m3</v>
          </cell>
          <cell r="G149">
            <v>12.8</v>
          </cell>
        </row>
        <row r="152">
          <cell r="A152" t="str">
            <v>4.21.3</v>
          </cell>
          <cell r="B152" t="e">
            <v>#N/A</v>
          </cell>
          <cell r="E152" t="e">
            <v>#N/A</v>
          </cell>
          <cell r="G152">
            <v>71.307000000000002</v>
          </cell>
        </row>
        <row r="153">
          <cell r="B153" t="str">
            <v>Corpo - Muro da Extremidade ( x 2 )</v>
          </cell>
        </row>
        <row r="154">
          <cell r="B154" t="str">
            <v>SEÇÃO 1 (0,9 x 0,9)</v>
          </cell>
        </row>
        <row r="155">
          <cell r="B155" t="str">
            <v>Comprimento</v>
          </cell>
          <cell r="E155" t="str">
            <v>m</v>
          </cell>
          <cell r="F155">
            <v>4</v>
          </cell>
        </row>
        <row r="156">
          <cell r="B156" t="str">
            <v>Altura</v>
          </cell>
          <cell r="E156" t="str">
            <v>m</v>
          </cell>
          <cell r="F156">
            <v>0.9</v>
          </cell>
        </row>
        <row r="157">
          <cell r="B157" t="str">
            <v>Largura</v>
          </cell>
          <cell r="E157" t="str">
            <v>m</v>
          </cell>
          <cell r="F157">
            <v>0.9</v>
          </cell>
        </row>
        <row r="158">
          <cell r="B158" t="str">
            <v>Volume</v>
          </cell>
          <cell r="E158" t="str">
            <v>m3</v>
          </cell>
          <cell r="F158">
            <v>3.24</v>
          </cell>
        </row>
        <row r="159">
          <cell r="B159" t="str">
            <v>Repetição</v>
          </cell>
          <cell r="E159" t="str">
            <v>-</v>
          </cell>
          <cell r="F159">
            <v>2</v>
          </cell>
        </row>
        <row r="160">
          <cell r="B160" t="str">
            <v>Volume Total</v>
          </cell>
          <cell r="E160" t="str">
            <v>m3</v>
          </cell>
          <cell r="G160">
            <v>6.48</v>
          </cell>
        </row>
        <row r="161">
          <cell r="B161" t="str">
            <v>SEÇÃO 2 (0,8 x 0,75)</v>
          </cell>
        </row>
        <row r="162">
          <cell r="B162" t="str">
            <v>Comprimento</v>
          </cell>
          <cell r="E162" t="str">
            <v>m</v>
          </cell>
          <cell r="F162">
            <v>4</v>
          </cell>
        </row>
        <row r="163">
          <cell r="B163" t="str">
            <v>Altura</v>
          </cell>
          <cell r="E163" t="str">
            <v>m</v>
          </cell>
          <cell r="F163">
            <v>0.8</v>
          </cell>
        </row>
        <row r="164">
          <cell r="B164" t="str">
            <v>Largura</v>
          </cell>
          <cell r="E164" t="str">
            <v>m</v>
          </cell>
          <cell r="F164">
            <v>0.75</v>
          </cell>
        </row>
        <row r="165">
          <cell r="B165" t="str">
            <v>Volume</v>
          </cell>
          <cell r="E165" t="str">
            <v>m3</v>
          </cell>
          <cell r="F165">
            <v>2.4000000000000004</v>
          </cell>
        </row>
        <row r="166">
          <cell r="B166" t="str">
            <v>Repetição</v>
          </cell>
          <cell r="E166" t="str">
            <v>-</v>
          </cell>
          <cell r="F166">
            <v>2</v>
          </cell>
        </row>
        <row r="167">
          <cell r="B167" t="str">
            <v>Volume Total</v>
          </cell>
          <cell r="E167" t="str">
            <v>m3</v>
          </cell>
          <cell r="G167">
            <v>4.8000000000000007</v>
          </cell>
        </row>
        <row r="168">
          <cell r="B168" t="str">
            <v>SEÇÃO 2 (0,6 x 0,6)</v>
          </cell>
        </row>
        <row r="169">
          <cell r="B169" t="str">
            <v>Comprimento</v>
          </cell>
          <cell r="E169" t="str">
            <v>m</v>
          </cell>
          <cell r="F169">
            <v>4</v>
          </cell>
        </row>
        <row r="170">
          <cell r="B170" t="str">
            <v>Altura</v>
          </cell>
          <cell r="E170" t="str">
            <v>m</v>
          </cell>
          <cell r="F170">
            <v>0.60000000000000009</v>
          </cell>
        </row>
        <row r="171">
          <cell r="B171" t="str">
            <v>Largura</v>
          </cell>
          <cell r="E171" t="str">
            <v>m</v>
          </cell>
          <cell r="F171">
            <v>0.6</v>
          </cell>
        </row>
        <row r="172">
          <cell r="B172" t="str">
            <v>Volume</v>
          </cell>
          <cell r="E172" t="str">
            <v>m3</v>
          </cell>
          <cell r="F172">
            <v>1.4400000000000002</v>
          </cell>
        </row>
        <row r="173">
          <cell r="B173" t="str">
            <v>Repetição</v>
          </cell>
          <cell r="E173" t="str">
            <v>-</v>
          </cell>
          <cell r="F173">
            <v>2</v>
          </cell>
        </row>
        <row r="174">
          <cell r="B174" t="str">
            <v>Volume Total</v>
          </cell>
          <cell r="E174" t="str">
            <v>m3</v>
          </cell>
          <cell r="G174">
            <v>2.8800000000000003</v>
          </cell>
        </row>
        <row r="175">
          <cell r="B175" t="str">
            <v>SEÇÃO 4 (extremidade superior do muro central e extremidade)</v>
          </cell>
        </row>
        <row r="176">
          <cell r="B176" t="str">
            <v>Comprimento</v>
          </cell>
          <cell r="E176" t="str">
            <v>m</v>
          </cell>
          <cell r="F176">
            <v>4</v>
          </cell>
        </row>
        <row r="177">
          <cell r="B177" t="str">
            <v>Largura</v>
          </cell>
          <cell r="E177" t="str">
            <v>m</v>
          </cell>
          <cell r="F177">
            <v>0.3</v>
          </cell>
        </row>
        <row r="178">
          <cell r="B178" t="str">
            <v>Altura</v>
          </cell>
          <cell r="E178" t="str">
            <v>m</v>
          </cell>
          <cell r="F178">
            <v>0.3</v>
          </cell>
        </row>
        <row r="179">
          <cell r="B179" t="str">
            <v>Volume</v>
          </cell>
          <cell r="E179" t="str">
            <v>m3</v>
          </cell>
          <cell r="F179">
            <v>0.36</v>
          </cell>
        </row>
        <row r="180">
          <cell r="B180" t="str">
            <v>Repetição</v>
          </cell>
          <cell r="E180" t="str">
            <v>-</v>
          </cell>
          <cell r="F180">
            <v>4</v>
          </cell>
        </row>
        <row r="181">
          <cell r="B181" t="str">
            <v>Volume Total</v>
          </cell>
          <cell r="E181" t="str">
            <v>m3</v>
          </cell>
          <cell r="G181">
            <v>1.44</v>
          </cell>
        </row>
        <row r="182">
          <cell r="B182" t="str">
            <v>Corpo - Muro Central ( x 2 )</v>
          </cell>
        </row>
        <row r="183">
          <cell r="B183" t="str">
            <v>Comprimento</v>
          </cell>
          <cell r="E183" t="str">
            <v>m</v>
          </cell>
          <cell r="F183">
            <v>4</v>
          </cell>
        </row>
        <row r="184">
          <cell r="B184" t="str">
            <v>Largura</v>
          </cell>
          <cell r="E184" t="str">
            <v>m</v>
          </cell>
          <cell r="F184">
            <v>2</v>
          </cell>
        </row>
        <row r="185">
          <cell r="B185" t="str">
            <v>Altura</v>
          </cell>
          <cell r="E185" t="str">
            <v>m</v>
          </cell>
          <cell r="F185">
            <v>0.8</v>
          </cell>
        </row>
        <row r="186">
          <cell r="B186" t="str">
            <v>Volume</v>
          </cell>
          <cell r="E186" t="str">
            <v>m3</v>
          </cell>
          <cell r="F186">
            <v>6.4</v>
          </cell>
        </row>
        <row r="187">
          <cell r="B187" t="str">
            <v>Repetição</v>
          </cell>
          <cell r="E187" t="str">
            <v>-</v>
          </cell>
          <cell r="F187">
            <v>2</v>
          </cell>
        </row>
        <row r="188">
          <cell r="B188" t="str">
            <v>Volume Total</v>
          </cell>
          <cell r="E188" t="str">
            <v>m3</v>
          </cell>
          <cell r="G188">
            <v>12.8</v>
          </cell>
        </row>
        <row r="189">
          <cell r="B189" t="str">
            <v>Corpo - Calçada (Piso) ( x 3 )</v>
          </cell>
        </row>
        <row r="190">
          <cell r="B190" t="str">
            <v>Comprimento</v>
          </cell>
          <cell r="E190" t="str">
            <v>m</v>
          </cell>
          <cell r="F190">
            <v>4</v>
          </cell>
        </row>
        <row r="191">
          <cell r="B191" t="str">
            <v>Largura</v>
          </cell>
          <cell r="E191" t="str">
            <v>m</v>
          </cell>
          <cell r="F191">
            <v>2</v>
          </cell>
        </row>
        <row r="192">
          <cell r="B192" t="str">
            <v>Espessura</v>
          </cell>
          <cell r="E192" t="str">
            <v>m</v>
          </cell>
          <cell r="F192">
            <v>0.3</v>
          </cell>
        </row>
        <row r="193">
          <cell r="B193" t="str">
            <v>Volume</v>
          </cell>
          <cell r="E193" t="str">
            <v>m3</v>
          </cell>
          <cell r="F193">
            <v>2.4</v>
          </cell>
        </row>
        <row r="194">
          <cell r="B194" t="str">
            <v>Repetição</v>
          </cell>
          <cell r="E194" t="str">
            <v>-</v>
          </cell>
          <cell r="F194">
            <v>3</v>
          </cell>
        </row>
        <row r="195">
          <cell r="B195" t="str">
            <v>Volume Total</v>
          </cell>
          <cell r="E195" t="str">
            <v>m3</v>
          </cell>
          <cell r="G195">
            <v>7.1999999999999993</v>
          </cell>
        </row>
        <row r="196">
          <cell r="B196" t="str">
            <v>Boca - Ala ( x 4 )</v>
          </cell>
        </row>
        <row r="197">
          <cell r="B197" t="str">
            <v>Altura da ala</v>
          </cell>
          <cell r="E197" t="str">
            <v>m</v>
          </cell>
          <cell r="F197">
            <v>3</v>
          </cell>
        </row>
        <row r="198">
          <cell r="B198" t="str">
            <v>Seção Menor</v>
          </cell>
        </row>
        <row r="199">
          <cell r="B199" t="str">
            <v>Largura</v>
          </cell>
          <cell r="E199" t="str">
            <v>m</v>
          </cell>
          <cell r="F199">
            <v>0.45</v>
          </cell>
        </row>
        <row r="200">
          <cell r="B200" t="str">
            <v>Altura</v>
          </cell>
          <cell r="E200" t="str">
            <v>m</v>
          </cell>
          <cell r="F200">
            <v>0.6</v>
          </cell>
        </row>
        <row r="201">
          <cell r="B201" t="str">
            <v>Área</v>
          </cell>
          <cell r="E201" t="str">
            <v>m2</v>
          </cell>
          <cell r="F201">
            <v>0.27</v>
          </cell>
        </row>
        <row r="202">
          <cell r="B202" t="str">
            <v>Seção Maior</v>
          </cell>
        </row>
        <row r="203">
          <cell r="B203" t="str">
            <v>Largura</v>
          </cell>
          <cell r="E203" t="str">
            <v>m</v>
          </cell>
          <cell r="F203">
            <v>0.9</v>
          </cell>
        </row>
        <row r="204">
          <cell r="B204" t="str">
            <v>Altura</v>
          </cell>
          <cell r="E204" t="str">
            <v>m</v>
          </cell>
          <cell r="F204">
            <v>2</v>
          </cell>
        </row>
        <row r="205">
          <cell r="B205" t="str">
            <v>Área</v>
          </cell>
          <cell r="E205" t="str">
            <v>m2</v>
          </cell>
          <cell r="F205">
            <v>1.8</v>
          </cell>
        </row>
        <row r="206">
          <cell r="B206" t="str">
            <v>Volume da ala</v>
          </cell>
          <cell r="E206" t="str">
            <v>m3</v>
          </cell>
          <cell r="F206">
            <v>2.7671370023173356</v>
          </cell>
        </row>
        <row r="207">
          <cell r="B207" t="str">
            <v>Repetição</v>
          </cell>
          <cell r="E207" t="str">
            <v>-</v>
          </cell>
          <cell r="F207">
            <v>4</v>
          </cell>
        </row>
        <row r="208">
          <cell r="B208" t="str">
            <v>Volume Total</v>
          </cell>
          <cell r="E208" t="str">
            <v>m3</v>
          </cell>
          <cell r="G208">
            <v>11.068548009269342</v>
          </cell>
        </row>
        <row r="209">
          <cell r="B209" t="str">
            <v>Boca - Capitel ( x 2 )</v>
          </cell>
        </row>
        <row r="210">
          <cell r="B210" t="str">
            <v>Comprimento</v>
          </cell>
          <cell r="E210" t="str">
            <v>m</v>
          </cell>
          <cell r="F210">
            <v>8.7999999999999989</v>
          </cell>
        </row>
        <row r="211">
          <cell r="B211" t="str">
            <v>Largura</v>
          </cell>
          <cell r="E211" t="str">
            <v>m</v>
          </cell>
          <cell r="F211">
            <v>0.35</v>
          </cell>
        </row>
        <row r="212">
          <cell r="B212" t="str">
            <v>Espessura</v>
          </cell>
          <cell r="E212" t="str">
            <v>m</v>
          </cell>
          <cell r="F212">
            <v>0.3</v>
          </cell>
        </row>
        <row r="213">
          <cell r="B213" t="str">
            <v>Volume</v>
          </cell>
          <cell r="E213" t="str">
            <v>m3</v>
          </cell>
          <cell r="F213">
            <v>0.92399999999999982</v>
          </cell>
        </row>
        <row r="214">
          <cell r="B214" t="str">
            <v>Repetição</v>
          </cell>
          <cell r="E214" t="str">
            <v>-</v>
          </cell>
          <cell r="F214">
            <v>2</v>
          </cell>
        </row>
        <row r="215">
          <cell r="B215" t="str">
            <v>Volume Total</v>
          </cell>
          <cell r="E215" t="str">
            <v>m3</v>
          </cell>
          <cell r="G215">
            <v>1.8479999999999996</v>
          </cell>
        </row>
        <row r="216">
          <cell r="B216" t="str">
            <v>Boca - calçada (concreto)</v>
          </cell>
        </row>
        <row r="217">
          <cell r="B217" t="str">
            <v>Comprimento, frontal</v>
          </cell>
          <cell r="E217" t="str">
            <v>m</v>
          </cell>
          <cell r="F217">
            <v>9.7000000000000011</v>
          </cell>
        </row>
        <row r="218">
          <cell r="B218" t="str">
            <v>Largura, lateral</v>
          </cell>
          <cell r="E218" t="str">
            <v>m</v>
          </cell>
          <cell r="F218">
            <v>3.3</v>
          </cell>
        </row>
        <row r="219">
          <cell r="B219" t="str">
            <v>Espessura</v>
          </cell>
          <cell r="E219" t="str">
            <v>m</v>
          </cell>
          <cell r="F219">
            <v>0.3</v>
          </cell>
        </row>
        <row r="220">
          <cell r="B220" t="str">
            <v>Volume</v>
          </cell>
          <cell r="E220" t="str">
            <v>m3</v>
          </cell>
          <cell r="F220">
            <v>9.6030000000000015</v>
          </cell>
        </row>
        <row r="221">
          <cell r="B221" t="str">
            <v>Repetição</v>
          </cell>
          <cell r="E221" t="str">
            <v>-</v>
          </cell>
          <cell r="F221">
            <v>2</v>
          </cell>
        </row>
        <row r="222">
          <cell r="B222" t="str">
            <v>Volume Total</v>
          </cell>
          <cell r="E222" t="str">
            <v>m3</v>
          </cell>
          <cell r="G222">
            <v>19.206000000000003</v>
          </cell>
        </row>
        <row r="223">
          <cell r="B223" t="str">
            <v>Boca - Cunha Frontal (Muro Central)</v>
          </cell>
        </row>
        <row r="224">
          <cell r="B224" t="str">
            <v>Altura</v>
          </cell>
          <cell r="E224" t="str">
            <v>m</v>
          </cell>
          <cell r="F224">
            <v>2</v>
          </cell>
        </row>
        <row r="225">
          <cell r="B225" t="str">
            <v>Largura</v>
          </cell>
          <cell r="E225" t="str">
            <v>m</v>
          </cell>
          <cell r="F225">
            <v>0.8</v>
          </cell>
        </row>
        <row r="226">
          <cell r="B226" t="str">
            <v>Espessura</v>
          </cell>
          <cell r="E226" t="str">
            <v>m</v>
          </cell>
          <cell r="F226">
            <v>0.3</v>
          </cell>
        </row>
        <row r="227">
          <cell r="B227" t="str">
            <v>Volume</v>
          </cell>
          <cell r="E227" t="str">
            <v>m3</v>
          </cell>
          <cell r="F227">
            <v>0.24</v>
          </cell>
        </row>
        <row r="228">
          <cell r="B228" t="str">
            <v>Repetição</v>
          </cell>
          <cell r="E228" t="str">
            <v>-</v>
          </cell>
          <cell r="F228">
            <v>2</v>
          </cell>
        </row>
        <row r="229">
          <cell r="B229" t="str">
            <v>Volume Total</v>
          </cell>
          <cell r="E229" t="str">
            <v>m3</v>
          </cell>
          <cell r="G229">
            <v>0.48</v>
          </cell>
        </row>
        <row r="230">
          <cell r="B230" t="str">
            <v>Boca - Recrava Frontal ( x 2 )</v>
          </cell>
        </row>
        <row r="231">
          <cell r="B231" t="str">
            <v>Comprimento</v>
          </cell>
          <cell r="E231" t="str">
            <v>m</v>
          </cell>
          <cell r="F231">
            <v>9.7000000000000011</v>
          </cell>
        </row>
        <row r="232">
          <cell r="B232" t="str">
            <v>Altura</v>
          </cell>
          <cell r="E232" t="str">
            <v>m</v>
          </cell>
          <cell r="F232">
            <v>0.4</v>
          </cell>
        </row>
        <row r="233">
          <cell r="B233" t="str">
            <v>Largura</v>
          </cell>
          <cell r="E233" t="str">
            <v>m</v>
          </cell>
          <cell r="F233">
            <v>0.4</v>
          </cell>
        </row>
        <row r="234">
          <cell r="B234" t="str">
            <v>Volume</v>
          </cell>
          <cell r="E234" t="str">
            <v>m3</v>
          </cell>
          <cell r="F234">
            <v>1.5520000000000005</v>
          </cell>
        </row>
        <row r="235">
          <cell r="B235" t="str">
            <v>Repetição</v>
          </cell>
          <cell r="E235" t="str">
            <v>-</v>
          </cell>
          <cell r="F235">
            <v>2</v>
          </cell>
        </row>
        <row r="236">
          <cell r="B236" t="str">
            <v>Volume Total</v>
          </cell>
          <cell r="E236" t="str">
            <v>m3</v>
          </cell>
          <cell r="G236">
            <v>3.104000000000001</v>
          </cell>
        </row>
        <row r="238">
          <cell r="A238" t="str">
            <v>4.21.4</v>
          </cell>
          <cell r="B238" t="e">
            <v>#N/A</v>
          </cell>
          <cell r="E238" t="e">
            <v>#N/A</v>
          </cell>
          <cell r="G238">
            <v>11.16</v>
          </cell>
        </row>
        <row r="239">
          <cell r="B239" t="str">
            <v>Laje em concreto armado</v>
          </cell>
        </row>
        <row r="240">
          <cell r="B240" t="str">
            <v>Comprimento</v>
          </cell>
          <cell r="E240" t="str">
            <v>m</v>
          </cell>
          <cell r="F240">
            <v>4</v>
          </cell>
        </row>
        <row r="241">
          <cell r="B241" t="str">
            <v>Largura</v>
          </cell>
          <cell r="E241" t="str">
            <v>m</v>
          </cell>
          <cell r="F241">
            <v>3.1</v>
          </cell>
        </row>
        <row r="242">
          <cell r="B242" t="str">
            <v>Espessura</v>
          </cell>
          <cell r="E242" t="str">
            <v>m</v>
          </cell>
          <cell r="F242">
            <v>0.3</v>
          </cell>
        </row>
        <row r="243">
          <cell r="B243" t="str">
            <v>Volume</v>
          </cell>
          <cell r="E243" t="str">
            <v>m3</v>
          </cell>
          <cell r="F243">
            <v>3.7199999999999998</v>
          </cell>
        </row>
        <row r="244">
          <cell r="B244" t="str">
            <v>Repetição</v>
          </cell>
          <cell r="E244" t="str">
            <v>-</v>
          </cell>
          <cell r="F244">
            <v>3</v>
          </cell>
        </row>
        <row r="245">
          <cell r="B245" t="str">
            <v>Volume Total</v>
          </cell>
          <cell r="E245" t="str">
            <v>m3</v>
          </cell>
          <cell r="G245">
            <v>11.16</v>
          </cell>
        </row>
        <row r="248">
          <cell r="A248" t="str">
            <v>4.21.5</v>
          </cell>
          <cell r="B248" t="e">
            <v>#N/A</v>
          </cell>
          <cell r="E248" t="e">
            <v>#N/A</v>
          </cell>
          <cell r="G248">
            <v>1227.5999999999999</v>
          </cell>
        </row>
        <row r="249">
          <cell r="B249" t="str">
            <v>Laje em concreto armado</v>
          </cell>
        </row>
        <row r="250">
          <cell r="B250" t="e">
            <v>#N/A</v>
          </cell>
          <cell r="E250" t="e">
            <v>#N/A</v>
          </cell>
          <cell r="F250">
            <v>11.16</v>
          </cell>
        </row>
        <row r="251">
          <cell r="B251" t="str">
            <v>Taxa de ferro por m³ de concreto</v>
          </cell>
          <cell r="E251" t="str">
            <v>Kg/m³</v>
          </cell>
          <cell r="F251">
            <v>110</v>
          </cell>
        </row>
        <row r="252">
          <cell r="B252" t="str">
            <v>Quantidade de ferro</v>
          </cell>
          <cell r="E252" t="str">
            <v>Kg</v>
          </cell>
          <cell r="F252">
            <v>1227.5999999999999</v>
          </cell>
        </row>
        <row r="253">
          <cell r="B253" t="str">
            <v>Quantidade Total</v>
          </cell>
          <cell r="E253" t="str">
            <v>Kg</v>
          </cell>
          <cell r="G253">
            <v>1227.5999999999999</v>
          </cell>
        </row>
        <row r="256">
          <cell r="A256" t="str">
            <v>4.21.6</v>
          </cell>
          <cell r="B256" t="str">
            <v>Forma comum de madeira</v>
          </cell>
          <cell r="G256">
            <v>207.97200000000001</v>
          </cell>
        </row>
        <row r="257">
          <cell r="B257" t="str">
            <v>Corpo - Muro da extremidade - parte externa ( x2)</v>
          </cell>
        </row>
        <row r="258">
          <cell r="B258" t="str">
            <v>Comprimento</v>
          </cell>
          <cell r="C258" t="str">
            <v>m</v>
          </cell>
          <cell r="F258">
            <v>4</v>
          </cell>
        </row>
        <row r="259">
          <cell r="B259" t="str">
            <v>Altura</v>
          </cell>
          <cell r="C259" t="str">
            <v>m</v>
          </cell>
          <cell r="F259">
            <v>2.5999999999999996</v>
          </cell>
        </row>
        <row r="260">
          <cell r="B260" t="str">
            <v>Área</v>
          </cell>
          <cell r="C260" t="str">
            <v>m2</v>
          </cell>
          <cell r="F260">
            <v>10.399999999999999</v>
          </cell>
        </row>
        <row r="261">
          <cell r="B261" t="str">
            <v>Repetição</v>
          </cell>
          <cell r="C261" t="str">
            <v>-</v>
          </cell>
          <cell r="F261">
            <v>2</v>
          </cell>
        </row>
        <row r="262">
          <cell r="B262" t="str">
            <v>Área Total</v>
          </cell>
          <cell r="C262" t="str">
            <v>m3</v>
          </cell>
          <cell r="G262">
            <v>20.799999999999997</v>
          </cell>
        </row>
        <row r="263">
          <cell r="B263" t="str">
            <v>Corpo - Muro da extremidade  - parte interna ( x2)</v>
          </cell>
        </row>
        <row r="264">
          <cell r="B264" t="str">
            <v>Comprimento</v>
          </cell>
          <cell r="C264" t="str">
            <v>m</v>
          </cell>
          <cell r="F264">
            <v>4</v>
          </cell>
        </row>
        <row r="265">
          <cell r="B265" t="str">
            <v>Altura</v>
          </cell>
          <cell r="C265" t="str">
            <v>m</v>
          </cell>
          <cell r="F265">
            <v>2</v>
          </cell>
        </row>
        <row r="266">
          <cell r="B266" t="str">
            <v>Área</v>
          </cell>
          <cell r="C266" t="str">
            <v>m2</v>
          </cell>
          <cell r="F266">
            <v>8</v>
          </cell>
        </row>
        <row r="267">
          <cell r="B267" t="str">
            <v>Repetição</v>
          </cell>
          <cell r="C267" t="str">
            <v>-</v>
          </cell>
          <cell r="F267">
            <v>2</v>
          </cell>
        </row>
        <row r="268">
          <cell r="B268" t="str">
            <v>Área Total</v>
          </cell>
          <cell r="C268" t="str">
            <v>m3</v>
          </cell>
          <cell r="G268">
            <v>16</v>
          </cell>
        </row>
        <row r="269">
          <cell r="B269" t="str">
            <v>Corpo - Muro Central e central ( x4)</v>
          </cell>
        </row>
        <row r="270">
          <cell r="B270" t="str">
            <v>Comprimento</v>
          </cell>
          <cell r="C270" t="str">
            <v>m</v>
          </cell>
          <cell r="F270">
            <v>4</v>
          </cell>
        </row>
        <row r="271">
          <cell r="B271" t="str">
            <v>Altura</v>
          </cell>
          <cell r="C271" t="str">
            <v>m</v>
          </cell>
          <cell r="F271">
            <v>2</v>
          </cell>
        </row>
        <row r="272">
          <cell r="B272" t="str">
            <v>Área</v>
          </cell>
          <cell r="C272" t="str">
            <v>m2</v>
          </cell>
          <cell r="F272">
            <v>8</v>
          </cell>
        </row>
        <row r="273">
          <cell r="B273" t="str">
            <v>Repetição</v>
          </cell>
          <cell r="C273" t="str">
            <v>-</v>
          </cell>
          <cell r="F273">
            <v>4</v>
          </cell>
        </row>
        <row r="274">
          <cell r="B274" t="str">
            <v>Área Total</v>
          </cell>
          <cell r="C274" t="str">
            <v>m3</v>
          </cell>
          <cell r="G274">
            <v>32</v>
          </cell>
        </row>
        <row r="275">
          <cell r="B275" t="str">
            <v>Corpo - Laje em Concreto - fundo  ( x3)</v>
          </cell>
        </row>
        <row r="276">
          <cell r="B276" t="str">
            <v>Comprimento</v>
          </cell>
          <cell r="C276" t="str">
            <v>m</v>
          </cell>
          <cell r="F276">
            <v>4</v>
          </cell>
        </row>
        <row r="277">
          <cell r="B277" t="str">
            <v>Altura</v>
          </cell>
          <cell r="C277" t="str">
            <v>m</v>
          </cell>
          <cell r="F277">
            <v>2</v>
          </cell>
        </row>
        <row r="278">
          <cell r="B278" t="str">
            <v>Área 1</v>
          </cell>
          <cell r="C278" t="str">
            <v>m2</v>
          </cell>
          <cell r="F278">
            <v>8</v>
          </cell>
        </row>
        <row r="279">
          <cell r="B279" t="str">
            <v>Corpo - Laje em Concreto - frontal  ( x6)</v>
          </cell>
        </row>
        <row r="280">
          <cell r="B280" t="str">
            <v>Comprimento</v>
          </cell>
          <cell r="C280" t="str">
            <v>m</v>
          </cell>
          <cell r="F280">
            <v>3.1</v>
          </cell>
        </row>
        <row r="281">
          <cell r="B281" t="str">
            <v>Altura</v>
          </cell>
          <cell r="C281" t="str">
            <v>m</v>
          </cell>
          <cell r="F281">
            <v>0.3</v>
          </cell>
        </row>
        <row r="282">
          <cell r="B282" t="str">
            <v>Área 2</v>
          </cell>
          <cell r="C282" t="str">
            <v>m2</v>
          </cell>
          <cell r="F282">
            <v>0.92999999999999994</v>
          </cell>
        </row>
        <row r="283">
          <cell r="B283" t="str">
            <v>Repetição</v>
          </cell>
          <cell r="C283" t="str">
            <v>-</v>
          </cell>
          <cell r="F283">
            <v>6</v>
          </cell>
        </row>
        <row r="284">
          <cell r="B284" t="str">
            <v>Área 2</v>
          </cell>
          <cell r="C284" t="str">
            <v>m2</v>
          </cell>
          <cell r="F284">
            <v>5.58</v>
          </cell>
        </row>
        <row r="285">
          <cell r="B285" t="str">
            <v>Área  1+2</v>
          </cell>
          <cell r="F285">
            <v>13.58</v>
          </cell>
        </row>
        <row r="286">
          <cell r="B286" t="str">
            <v>Repetição</v>
          </cell>
          <cell r="C286" t="str">
            <v>-</v>
          </cell>
          <cell r="F286">
            <v>3</v>
          </cell>
        </row>
        <row r="287">
          <cell r="B287" t="str">
            <v>Área Total</v>
          </cell>
          <cell r="C287" t="str">
            <v>m3</v>
          </cell>
          <cell r="G287">
            <v>40.74</v>
          </cell>
        </row>
        <row r="288">
          <cell r="B288" t="str">
            <v>Corpo - Capitel ( x2)</v>
          </cell>
        </row>
        <row r="289">
          <cell r="B289" t="str">
            <v>Comprimento</v>
          </cell>
          <cell r="C289" t="str">
            <v>m</v>
          </cell>
          <cell r="F289">
            <v>8.7999999999999989</v>
          </cell>
        </row>
        <row r="290">
          <cell r="B290" t="str">
            <v>Altura</v>
          </cell>
          <cell r="C290" t="str">
            <v>m</v>
          </cell>
          <cell r="F290">
            <v>0.35</v>
          </cell>
        </row>
        <row r="291">
          <cell r="B291" t="str">
            <v>Área</v>
          </cell>
          <cell r="C291" t="str">
            <v>m2</v>
          </cell>
          <cell r="F291">
            <v>3.0799999999999996</v>
          </cell>
        </row>
        <row r="292">
          <cell r="B292" t="str">
            <v>Repetição</v>
          </cell>
          <cell r="C292" t="str">
            <v>-</v>
          </cell>
          <cell r="F292">
            <v>2</v>
          </cell>
        </row>
        <row r="293">
          <cell r="B293" t="str">
            <v>Área 1</v>
          </cell>
          <cell r="C293" t="str">
            <v>m3</v>
          </cell>
          <cell r="F293">
            <v>6.1599999999999993</v>
          </cell>
        </row>
        <row r="294">
          <cell r="B294" t="str">
            <v>Comprimento</v>
          </cell>
          <cell r="C294" t="str">
            <v>m</v>
          </cell>
          <cell r="F294">
            <v>0.35</v>
          </cell>
        </row>
        <row r="295">
          <cell r="B295" t="str">
            <v>Altura</v>
          </cell>
          <cell r="C295" t="str">
            <v>m</v>
          </cell>
          <cell r="F295">
            <v>0.3</v>
          </cell>
        </row>
        <row r="296">
          <cell r="B296" t="str">
            <v>Área</v>
          </cell>
          <cell r="C296" t="str">
            <v>m2</v>
          </cell>
          <cell r="F296">
            <v>0.105</v>
          </cell>
        </row>
        <row r="297">
          <cell r="B297" t="str">
            <v>Repetição</v>
          </cell>
          <cell r="C297" t="str">
            <v>-</v>
          </cell>
          <cell r="F297">
            <v>2</v>
          </cell>
        </row>
        <row r="298">
          <cell r="B298" t="str">
            <v>Área 2</v>
          </cell>
          <cell r="C298" t="str">
            <v>m3</v>
          </cell>
          <cell r="F298">
            <v>0.21</v>
          </cell>
        </row>
        <row r="299">
          <cell r="B299" t="str">
            <v>Área  1+2</v>
          </cell>
          <cell r="F299">
            <v>6.3699999999999992</v>
          </cell>
        </row>
        <row r="300">
          <cell r="B300" t="str">
            <v>Repetição</v>
          </cell>
          <cell r="C300" t="str">
            <v>-</v>
          </cell>
          <cell r="F300">
            <v>2</v>
          </cell>
        </row>
        <row r="301">
          <cell r="B301" t="str">
            <v>Área Total</v>
          </cell>
          <cell r="C301" t="str">
            <v>m3</v>
          </cell>
          <cell r="G301">
            <v>12.739999999999998</v>
          </cell>
        </row>
        <row r="302">
          <cell r="B302" t="str">
            <v>Corpo - Cunha do Muro Central ( x2)</v>
          </cell>
        </row>
        <row r="303">
          <cell r="B303" t="str">
            <v>Altura</v>
          </cell>
          <cell r="C303" t="str">
            <v>m</v>
          </cell>
          <cell r="F303">
            <v>2</v>
          </cell>
        </row>
        <row r="304">
          <cell r="B304" t="str">
            <v>Largura da forma</v>
          </cell>
          <cell r="C304" t="str">
            <v>m</v>
          </cell>
          <cell r="F304">
            <v>0.5</v>
          </cell>
        </row>
        <row r="305">
          <cell r="B305" t="str">
            <v>Área</v>
          </cell>
          <cell r="C305" t="str">
            <v>m2</v>
          </cell>
          <cell r="F305">
            <v>1</v>
          </cell>
        </row>
        <row r="306">
          <cell r="B306" t="str">
            <v>Repetição</v>
          </cell>
          <cell r="C306" t="str">
            <v>-</v>
          </cell>
          <cell r="F306">
            <v>2</v>
          </cell>
        </row>
        <row r="307">
          <cell r="B307" t="str">
            <v>Área</v>
          </cell>
          <cell r="C307" t="str">
            <v>m3</v>
          </cell>
          <cell r="F307">
            <v>2</v>
          </cell>
        </row>
        <row r="308">
          <cell r="B308" t="str">
            <v>Repetição</v>
          </cell>
          <cell r="C308" t="str">
            <v>-</v>
          </cell>
          <cell r="F308">
            <v>2</v>
          </cell>
        </row>
        <row r="309">
          <cell r="B309" t="str">
            <v>Área</v>
          </cell>
          <cell r="C309" t="str">
            <v>m3</v>
          </cell>
          <cell r="F309">
            <v>4</v>
          </cell>
          <cell r="G309">
            <v>4</v>
          </cell>
        </row>
        <row r="310">
          <cell r="B310" t="str">
            <v>Boca - Ala ( x1)</v>
          </cell>
        </row>
        <row r="311">
          <cell r="B311" t="str">
            <v>Seçao frontal</v>
          </cell>
        </row>
        <row r="312">
          <cell r="B312" t="str">
            <v>Altura</v>
          </cell>
          <cell r="C312" t="str">
            <v>m</v>
          </cell>
          <cell r="F312">
            <v>0.45</v>
          </cell>
        </row>
        <row r="313">
          <cell r="B313" t="str">
            <v>Largura</v>
          </cell>
          <cell r="C313" t="str">
            <v>m</v>
          </cell>
          <cell r="F313">
            <v>0.6</v>
          </cell>
        </row>
        <row r="314">
          <cell r="B314" t="str">
            <v>Área</v>
          </cell>
          <cell r="C314" t="str">
            <v>m2</v>
          </cell>
          <cell r="F314">
            <v>0.27</v>
          </cell>
        </row>
        <row r="315">
          <cell r="B315" t="str">
            <v>Seçao lateral</v>
          </cell>
        </row>
        <row r="316">
          <cell r="B316" t="str">
            <v>Comprimento</v>
          </cell>
          <cell r="C316" t="str">
            <v>m</v>
          </cell>
          <cell r="F316">
            <v>0.9</v>
          </cell>
        </row>
        <row r="317">
          <cell r="B317" t="str">
            <v>Altura</v>
          </cell>
          <cell r="C317" t="str">
            <v>m</v>
          </cell>
          <cell r="F317">
            <v>2</v>
          </cell>
        </row>
        <row r="318">
          <cell r="B318" t="str">
            <v>Largura</v>
          </cell>
          <cell r="C318" t="str">
            <v>m</v>
          </cell>
          <cell r="F318">
            <v>3</v>
          </cell>
        </row>
        <row r="319">
          <cell r="B319" t="str">
            <v>Área</v>
          </cell>
          <cell r="C319" t="str">
            <v>m2</v>
          </cell>
          <cell r="F319">
            <v>4.3499999999999996</v>
          </cell>
        </row>
        <row r="320">
          <cell r="B320" t="str">
            <v>Repetição</v>
          </cell>
          <cell r="C320" t="str">
            <v>-</v>
          </cell>
          <cell r="F320">
            <v>2</v>
          </cell>
        </row>
        <row r="321">
          <cell r="B321" t="str">
            <v>Área Lateral</v>
          </cell>
          <cell r="C321" t="str">
            <v>m2</v>
          </cell>
          <cell r="F321">
            <v>8.6999999999999993</v>
          </cell>
        </row>
        <row r="322">
          <cell r="B322" t="str">
            <v>Seçao Superior</v>
          </cell>
        </row>
        <row r="323">
          <cell r="B323" t="str">
            <v>Comprimento</v>
          </cell>
          <cell r="C323" t="str">
            <v>m</v>
          </cell>
          <cell r="F323">
            <v>3.3105890714493698</v>
          </cell>
        </row>
        <row r="324">
          <cell r="B324" t="str">
            <v>Altura</v>
          </cell>
          <cell r="C324" t="str">
            <v>m</v>
          </cell>
          <cell r="F324">
            <v>0.6</v>
          </cell>
        </row>
        <row r="325">
          <cell r="B325" t="str">
            <v>Largura</v>
          </cell>
          <cell r="C325" t="str">
            <v>m</v>
          </cell>
          <cell r="F325">
            <v>0.9</v>
          </cell>
        </row>
        <row r="326">
          <cell r="B326" t="str">
            <v>Área</v>
          </cell>
          <cell r="C326" t="str">
            <v>m2</v>
          </cell>
          <cell r="F326">
            <v>2.4829418035870274</v>
          </cell>
        </row>
        <row r="327">
          <cell r="B327" t="str">
            <v>Área Total</v>
          </cell>
          <cell r="C327" t="str">
            <v>m2</v>
          </cell>
          <cell r="F327">
            <v>11.452941803587027</v>
          </cell>
        </row>
        <row r="328">
          <cell r="B328" t="str">
            <v>Repetição</v>
          </cell>
          <cell r="C328" t="str">
            <v>-</v>
          </cell>
          <cell r="F328">
            <v>1</v>
          </cell>
        </row>
        <row r="329">
          <cell r="B329" t="str">
            <v>Área Superior</v>
          </cell>
          <cell r="C329" t="str">
            <v>m2</v>
          </cell>
          <cell r="F329">
            <v>11.452941803587027</v>
          </cell>
        </row>
        <row r="330">
          <cell r="B330" t="str">
            <v>Area Total (Frontal + Lateral + superior)</v>
          </cell>
          <cell r="C330" t="str">
            <v>m2</v>
          </cell>
          <cell r="F330">
            <v>20.422941803587026</v>
          </cell>
        </row>
        <row r="331">
          <cell r="B331" t="str">
            <v>Repetição</v>
          </cell>
          <cell r="C331" t="str">
            <v>-</v>
          </cell>
          <cell r="F331">
            <v>4</v>
          </cell>
        </row>
        <row r="332">
          <cell r="B332" t="str">
            <v>Area Total (Lateral + superior)</v>
          </cell>
          <cell r="C332" t="str">
            <v>m3</v>
          </cell>
          <cell r="G332">
            <v>81.691767214348104</v>
          </cell>
        </row>
        <row r="334">
          <cell r="A334" t="str">
            <v>4.21.7</v>
          </cell>
          <cell r="B334" t="e">
            <v>#N/A</v>
          </cell>
          <cell r="C334" t="e">
            <v>#N/A</v>
          </cell>
          <cell r="G334">
            <v>48</v>
          </cell>
        </row>
        <row r="335">
          <cell r="B335" t="str">
            <v>Corpo - Laje em concreto armado</v>
          </cell>
        </row>
        <row r="336">
          <cell r="B336" t="str">
            <v>Comprimento</v>
          </cell>
          <cell r="C336" t="str">
            <v>m</v>
          </cell>
          <cell r="F336">
            <v>4</v>
          </cell>
        </row>
        <row r="337">
          <cell r="B337" t="str">
            <v>Largura</v>
          </cell>
          <cell r="C337" t="str">
            <v>m</v>
          </cell>
          <cell r="F337">
            <v>2</v>
          </cell>
        </row>
        <row r="338">
          <cell r="B338" t="str">
            <v>Altura</v>
          </cell>
          <cell r="C338" t="str">
            <v>m</v>
          </cell>
          <cell r="F338">
            <v>2</v>
          </cell>
        </row>
        <row r="339">
          <cell r="B339" t="str">
            <v>Volume</v>
          </cell>
          <cell r="C339" t="str">
            <v>m3</v>
          </cell>
          <cell r="F339">
            <v>16</v>
          </cell>
        </row>
        <row r="340">
          <cell r="B340" t="str">
            <v>Repetição</v>
          </cell>
          <cell r="C340" t="str">
            <v>-</v>
          </cell>
          <cell r="F340">
            <v>3</v>
          </cell>
        </row>
        <row r="341">
          <cell r="B341" t="str">
            <v>Volume Total</v>
          </cell>
          <cell r="C341" t="str">
            <v>m3</v>
          </cell>
          <cell r="G341">
            <v>48</v>
          </cell>
        </row>
        <row r="344">
          <cell r="A344" t="str">
            <v>4.21.8</v>
          </cell>
          <cell r="B344" t="e">
            <v>#N/A</v>
          </cell>
          <cell r="C344" t="e">
            <v>#N/A</v>
          </cell>
          <cell r="G344">
            <v>2.794</v>
          </cell>
        </row>
        <row r="345">
          <cell r="B345" t="str">
            <v>Corpo - Muro extremo e central - reboco ( x6)</v>
          </cell>
        </row>
        <row r="346">
          <cell r="B346" t="str">
            <v>Comprimento</v>
          </cell>
          <cell r="C346" t="str">
            <v>m</v>
          </cell>
          <cell r="F346">
            <v>4</v>
          </cell>
        </row>
        <row r="347">
          <cell r="B347" t="str">
            <v>Altura</v>
          </cell>
          <cell r="C347" t="str">
            <v>m</v>
          </cell>
          <cell r="F347">
            <v>2</v>
          </cell>
        </row>
        <row r="348">
          <cell r="B348" t="str">
            <v>Área</v>
          </cell>
          <cell r="C348" t="str">
            <v>m2</v>
          </cell>
          <cell r="F348">
            <v>8</v>
          </cell>
        </row>
        <row r="349">
          <cell r="B349" t="str">
            <v>Espessura</v>
          </cell>
          <cell r="C349" t="str">
            <v>m</v>
          </cell>
          <cell r="F349">
            <v>0.03</v>
          </cell>
        </row>
        <row r="350">
          <cell r="B350" t="str">
            <v>Volume</v>
          </cell>
          <cell r="C350" t="str">
            <v>m3</v>
          </cell>
          <cell r="F350">
            <v>0.24</v>
          </cell>
        </row>
        <row r="351">
          <cell r="B351" t="str">
            <v>Repetição</v>
          </cell>
          <cell r="C351" t="str">
            <v>-</v>
          </cell>
          <cell r="F351">
            <v>6</v>
          </cell>
        </row>
        <row r="352">
          <cell r="B352" t="str">
            <v>Volume Total</v>
          </cell>
          <cell r="C352" t="str">
            <v>m3</v>
          </cell>
          <cell r="G352">
            <v>1.44</v>
          </cell>
        </row>
        <row r="353">
          <cell r="B353" t="str">
            <v>Corpo - Capitel -  reboco ( x2)</v>
          </cell>
        </row>
        <row r="354">
          <cell r="B354" t="str">
            <v>Comprimento</v>
          </cell>
          <cell r="C354" t="str">
            <v>m</v>
          </cell>
          <cell r="F354">
            <v>8.7999999999999989</v>
          </cell>
        </row>
        <row r="355">
          <cell r="B355" t="str">
            <v>Altura</v>
          </cell>
          <cell r="C355" t="str">
            <v>m</v>
          </cell>
          <cell r="F355">
            <v>0.35</v>
          </cell>
        </row>
        <row r="356">
          <cell r="B356" t="str">
            <v>Largura</v>
          </cell>
          <cell r="C356" t="str">
            <v>m</v>
          </cell>
          <cell r="F356">
            <v>0.3</v>
          </cell>
        </row>
        <row r="357">
          <cell r="B357" t="str">
            <v>Área</v>
          </cell>
          <cell r="C357" t="str">
            <v>m2</v>
          </cell>
          <cell r="F357">
            <v>9.009999999999998</v>
          </cell>
        </row>
        <row r="358">
          <cell r="B358" t="str">
            <v>Espessura</v>
          </cell>
          <cell r="C358" t="str">
            <v>m</v>
          </cell>
          <cell r="F358">
            <v>0.03</v>
          </cell>
        </row>
        <row r="359">
          <cell r="B359" t="str">
            <v>Volume</v>
          </cell>
          <cell r="C359" t="str">
            <v>m3</v>
          </cell>
          <cell r="F359">
            <v>0.27029999999999993</v>
          </cell>
        </row>
        <row r="360">
          <cell r="B360" t="str">
            <v>Repetição</v>
          </cell>
          <cell r="C360" t="str">
            <v>-</v>
          </cell>
          <cell r="F360">
            <v>2</v>
          </cell>
        </row>
        <row r="361">
          <cell r="B361" t="str">
            <v>Volume Total</v>
          </cell>
          <cell r="C361" t="str">
            <v>m3</v>
          </cell>
          <cell r="G361">
            <v>0.54059999999999986</v>
          </cell>
        </row>
        <row r="362">
          <cell r="B362" t="str">
            <v>Boca - Ala -  reboco ( x4)</v>
          </cell>
        </row>
        <row r="363">
          <cell r="B363" t="str">
            <v>Seçao 1</v>
          </cell>
        </row>
        <row r="364">
          <cell r="B364" t="str">
            <v>Altura</v>
          </cell>
          <cell r="C364" t="str">
            <v>m</v>
          </cell>
          <cell r="F364">
            <v>0.45</v>
          </cell>
        </row>
        <row r="365">
          <cell r="B365" t="str">
            <v>Largura</v>
          </cell>
          <cell r="C365" t="str">
            <v>m</v>
          </cell>
          <cell r="F365">
            <v>0.6</v>
          </cell>
        </row>
        <row r="366">
          <cell r="B366" t="str">
            <v>Área</v>
          </cell>
          <cell r="C366" t="str">
            <v>m2</v>
          </cell>
          <cell r="F366">
            <v>0.27</v>
          </cell>
        </row>
        <row r="367">
          <cell r="B367" t="str">
            <v>Seçao 2</v>
          </cell>
        </row>
        <row r="368">
          <cell r="B368" t="str">
            <v>Comprimento</v>
          </cell>
          <cell r="C368" t="str">
            <v>m</v>
          </cell>
          <cell r="F368">
            <v>3</v>
          </cell>
        </row>
        <row r="369">
          <cell r="B369" t="str">
            <v>Altura</v>
          </cell>
          <cell r="C369" t="str">
            <v>m</v>
          </cell>
          <cell r="F369">
            <v>2</v>
          </cell>
        </row>
        <row r="370">
          <cell r="B370" t="str">
            <v>Largura</v>
          </cell>
          <cell r="C370" t="str">
            <v>m</v>
          </cell>
          <cell r="F370">
            <v>0.9</v>
          </cell>
        </row>
        <row r="371">
          <cell r="B371" t="str">
            <v>Área</v>
          </cell>
          <cell r="C371" t="str">
            <v>m2</v>
          </cell>
          <cell r="F371">
            <v>4.3499999999999996</v>
          </cell>
        </row>
        <row r="372">
          <cell r="B372" t="str">
            <v>Seçao 3</v>
          </cell>
        </row>
        <row r="373">
          <cell r="B373" t="str">
            <v>Comprimento</v>
          </cell>
          <cell r="C373" t="str">
            <v>m</v>
          </cell>
          <cell r="F373">
            <v>3.1953090617340916</v>
          </cell>
        </row>
        <row r="374">
          <cell r="B374" t="str">
            <v>Altura</v>
          </cell>
          <cell r="C374" t="str">
            <v>m</v>
          </cell>
          <cell r="F374">
            <v>0.45</v>
          </cell>
        </row>
        <row r="375">
          <cell r="B375" t="str">
            <v>Largura</v>
          </cell>
          <cell r="C375" t="str">
            <v>m</v>
          </cell>
          <cell r="F375">
            <v>0.9</v>
          </cell>
        </row>
        <row r="376">
          <cell r="B376" t="str">
            <v>Área</v>
          </cell>
          <cell r="C376" t="str">
            <v>m2</v>
          </cell>
          <cell r="F376">
            <v>2.1568336166705118</v>
          </cell>
        </row>
        <row r="377">
          <cell r="B377" t="str">
            <v>Área Total</v>
          </cell>
          <cell r="C377" t="str">
            <v>m2</v>
          </cell>
          <cell r="F377">
            <v>6.7768336166705119</v>
          </cell>
        </row>
        <row r="378">
          <cell r="B378" t="str">
            <v>Espessura</v>
          </cell>
          <cell r="C378" t="str">
            <v>m</v>
          </cell>
          <cell r="F378">
            <v>0.03</v>
          </cell>
        </row>
        <row r="379">
          <cell r="B379" t="str">
            <v>Volume</v>
          </cell>
          <cell r="C379" t="str">
            <v>m3</v>
          </cell>
          <cell r="F379">
            <v>0.20330500850011535</v>
          </cell>
        </row>
        <row r="380">
          <cell r="B380" t="str">
            <v>Repetição</v>
          </cell>
          <cell r="C380" t="str">
            <v>-</v>
          </cell>
          <cell r="F380">
            <v>4</v>
          </cell>
        </row>
        <row r="381">
          <cell r="B381" t="str">
            <v>Volume Total</v>
          </cell>
          <cell r="C381" t="str">
            <v>m3</v>
          </cell>
          <cell r="G381">
            <v>0.81322003400046139</v>
          </cell>
        </row>
        <row r="384">
          <cell r="A384" t="str">
            <v>4.21.9</v>
          </cell>
          <cell r="B384" t="e">
            <v>#N/A</v>
          </cell>
          <cell r="E384" t="e">
            <v>#N/A</v>
          </cell>
          <cell r="G384">
            <v>4.4009999999999998</v>
          </cell>
        </row>
        <row r="385">
          <cell r="B385" t="str">
            <v>Corpo - Piso da calçada</v>
          </cell>
        </row>
        <row r="386">
          <cell r="B386" t="str">
            <v>Comprimento</v>
          </cell>
          <cell r="E386" t="str">
            <v>m</v>
          </cell>
          <cell r="F386">
            <v>4</v>
          </cell>
        </row>
        <row r="387">
          <cell r="B387" t="str">
            <v>Largura</v>
          </cell>
          <cell r="E387" t="str">
            <v>m</v>
          </cell>
          <cell r="F387">
            <v>2</v>
          </cell>
        </row>
        <row r="388">
          <cell r="B388" t="str">
            <v>Espessura</v>
          </cell>
          <cell r="E388" t="str">
            <v>m</v>
          </cell>
          <cell r="F388">
            <v>0.05</v>
          </cell>
        </row>
        <row r="389">
          <cell r="B389" t="str">
            <v>Volume</v>
          </cell>
          <cell r="E389" t="str">
            <v>m3</v>
          </cell>
          <cell r="F389">
            <v>0.4</v>
          </cell>
        </row>
        <row r="390">
          <cell r="B390" t="str">
            <v>Repetição</v>
          </cell>
          <cell r="E390" t="str">
            <v>-</v>
          </cell>
          <cell r="F390">
            <v>3</v>
          </cell>
        </row>
        <row r="391">
          <cell r="B391" t="str">
            <v>Volume Total</v>
          </cell>
          <cell r="E391" t="str">
            <v>m3</v>
          </cell>
          <cell r="G391">
            <v>1.2000000000000002</v>
          </cell>
        </row>
        <row r="392">
          <cell r="B392" t="str">
            <v>Boca  - Piso da calçada</v>
          </cell>
        </row>
        <row r="393">
          <cell r="B393" t="str">
            <v>Comprimento</v>
          </cell>
          <cell r="E393" t="str">
            <v>m</v>
          </cell>
          <cell r="F393">
            <v>3.3</v>
          </cell>
        </row>
        <row r="394">
          <cell r="B394" t="str">
            <v>Largura</v>
          </cell>
          <cell r="E394" t="str">
            <v>m</v>
          </cell>
          <cell r="F394">
            <v>9.7000000000000011</v>
          </cell>
        </row>
        <row r="395">
          <cell r="B395" t="str">
            <v>Espessura</v>
          </cell>
          <cell r="E395" t="str">
            <v>m</v>
          </cell>
          <cell r="F395">
            <v>0.05</v>
          </cell>
        </row>
        <row r="396">
          <cell r="B396" t="str">
            <v>Volume</v>
          </cell>
          <cell r="E396" t="str">
            <v>m3</v>
          </cell>
          <cell r="F396">
            <v>1.6005000000000003</v>
          </cell>
        </row>
        <row r="397">
          <cell r="B397" t="str">
            <v>Repetição</v>
          </cell>
          <cell r="E397" t="str">
            <v>-</v>
          </cell>
          <cell r="F397">
            <v>2</v>
          </cell>
        </row>
        <row r="398">
          <cell r="B398" t="str">
            <v>Volume Total</v>
          </cell>
          <cell r="E398" t="str">
            <v>m3</v>
          </cell>
          <cell r="G398">
            <v>3.2010000000000005</v>
          </cell>
        </row>
        <row r="401">
          <cell r="A401" t="str">
            <v>4.22.1</v>
          </cell>
          <cell r="B401" t="e">
            <v>#N/A</v>
          </cell>
          <cell r="C401" t="e">
            <v>#N/A</v>
          </cell>
          <cell r="G401" t="e">
            <v>#N/A</v>
          </cell>
        </row>
        <row r="402">
          <cell r="A402" t="str">
            <v>4.21.3</v>
          </cell>
          <cell r="B402" t="e">
            <v>#N/A</v>
          </cell>
          <cell r="C402" t="e">
            <v>#N/A</v>
          </cell>
          <cell r="D402">
            <v>71.307000000000002</v>
          </cell>
          <cell r="E402" t="e">
            <v>#N/A</v>
          </cell>
          <cell r="F402" t="e">
            <v>#N/A</v>
          </cell>
        </row>
        <row r="403">
          <cell r="A403" t="str">
            <v>4.21.4</v>
          </cell>
          <cell r="B403" t="e">
            <v>#N/A</v>
          </cell>
          <cell r="C403" t="e">
            <v>#N/A</v>
          </cell>
          <cell r="D403">
            <v>11.16</v>
          </cell>
          <cell r="E403" t="e">
            <v>#N/A</v>
          </cell>
          <cell r="F403" t="e">
            <v>#N/A</v>
          </cell>
        </row>
        <row r="404">
          <cell r="A404" t="str">
            <v>4.21.9</v>
          </cell>
          <cell r="B404" t="e">
            <v>#N/A</v>
          </cell>
          <cell r="C404" t="e">
            <v>#N/A</v>
          </cell>
          <cell r="D404">
            <v>4.4009999999999998</v>
          </cell>
          <cell r="E404" t="e">
            <v>#N/A</v>
          </cell>
          <cell r="F404" t="e">
            <v>#N/A</v>
          </cell>
        </row>
        <row r="406">
          <cell r="B406" t="str">
            <v>Quantidade de material a ser transportada</v>
          </cell>
          <cell r="C406" t="str">
            <v>t</v>
          </cell>
          <cell r="F406" t="e">
            <v>#N/A</v>
          </cell>
        </row>
        <row r="407">
          <cell r="B407" t="str">
            <v>DMT</v>
          </cell>
          <cell r="C407" t="str">
            <v>Km</v>
          </cell>
          <cell r="F407">
            <v>197</v>
          </cell>
        </row>
        <row r="408">
          <cell r="B408" t="str">
            <v>Transporte Total</v>
          </cell>
          <cell r="C408" t="str">
            <v>tkm</v>
          </cell>
          <cell r="G408" t="e">
            <v>#N/A</v>
          </cell>
        </row>
        <row r="410">
          <cell r="A410" t="str">
            <v>4.22.2</v>
          </cell>
          <cell r="B410" t="e">
            <v>#N/A</v>
          </cell>
          <cell r="C410" t="e">
            <v>#N/A</v>
          </cell>
          <cell r="G410" t="e">
            <v>#N/A</v>
          </cell>
        </row>
        <row r="412">
          <cell r="B412" t="str">
            <v>Quantidade de material a ser transportada</v>
          </cell>
          <cell r="C412" t="str">
            <v>t</v>
          </cell>
          <cell r="F412" t="e">
            <v>#N/A</v>
          </cell>
        </row>
        <row r="413">
          <cell r="B413" t="str">
            <v>DMT</v>
          </cell>
          <cell r="C413" t="str">
            <v>Km</v>
          </cell>
          <cell r="F413">
            <v>12.273</v>
          </cell>
        </row>
        <row r="414">
          <cell r="B414" t="str">
            <v>Transporte Total</v>
          </cell>
          <cell r="C414" t="str">
            <v>tkm</v>
          </cell>
          <cell r="G414" t="e">
            <v>#N/A</v>
          </cell>
        </row>
        <row r="417">
          <cell r="A417" t="str">
            <v>4.22.3</v>
          </cell>
          <cell r="B417" t="e">
            <v>#N/A</v>
          </cell>
          <cell r="C417" t="e">
            <v>#N/A</v>
          </cell>
          <cell r="G417" t="e">
            <v>#N/A</v>
          </cell>
        </row>
        <row r="418">
          <cell r="A418" t="str">
            <v>4.21.2</v>
          </cell>
          <cell r="B418" t="e">
            <v>#N/A</v>
          </cell>
          <cell r="C418" t="e">
            <v>#N/A</v>
          </cell>
          <cell r="D418">
            <v>32</v>
          </cell>
          <cell r="E418" t="e">
            <v>#N/A</v>
          </cell>
          <cell r="F418" t="e">
            <v>#N/A</v>
          </cell>
        </row>
        <row r="419">
          <cell r="A419" t="str">
            <v>4.21.3</v>
          </cell>
          <cell r="B419" t="e">
            <v>#N/A</v>
          </cell>
          <cell r="C419" t="e">
            <v>#N/A</v>
          </cell>
          <cell r="D419">
            <v>71.307000000000002</v>
          </cell>
          <cell r="E419" t="e">
            <v>#N/A</v>
          </cell>
          <cell r="F419" t="e">
            <v>#N/A</v>
          </cell>
        </row>
        <row r="420">
          <cell r="A420" t="str">
            <v>4.21.4</v>
          </cell>
          <cell r="B420" t="e">
            <v>#N/A</v>
          </cell>
          <cell r="C420" t="e">
            <v>#N/A</v>
          </cell>
          <cell r="D420">
            <v>11.16</v>
          </cell>
          <cell r="E420" t="e">
            <v>#N/A</v>
          </cell>
          <cell r="F420" t="e">
            <v>#N/A</v>
          </cell>
        </row>
        <row r="421">
          <cell r="A421" t="str">
            <v>4.21.9</v>
          </cell>
          <cell r="B421" t="e">
            <v>#N/A</v>
          </cell>
          <cell r="C421" t="e">
            <v>#N/A</v>
          </cell>
          <cell r="D421">
            <v>4.4009999999999998</v>
          </cell>
          <cell r="E421" t="e">
            <v>#N/A</v>
          </cell>
          <cell r="F421" t="e">
            <v>#N/A</v>
          </cell>
        </row>
        <row r="423">
          <cell r="B423" t="str">
            <v>Quantidade de material a ser transportada</v>
          </cell>
          <cell r="C423" t="str">
            <v>t</v>
          </cell>
          <cell r="F423" t="e">
            <v>#N/A</v>
          </cell>
        </row>
        <row r="424">
          <cell r="B424" t="str">
            <v>DMT</v>
          </cell>
          <cell r="C424" t="str">
            <v>Km</v>
          </cell>
          <cell r="F424">
            <v>19.27</v>
          </cell>
        </row>
        <row r="425">
          <cell r="B425" t="str">
            <v>Transporte Total</v>
          </cell>
          <cell r="C425" t="str">
            <v>tkm</v>
          </cell>
          <cell r="G425" t="e">
            <v>#N/A</v>
          </cell>
        </row>
        <row r="428">
          <cell r="A428" t="str">
            <v>4.22.4</v>
          </cell>
          <cell r="B428" t="e">
            <v>#N/A</v>
          </cell>
          <cell r="C428" t="e">
            <v>#N/A</v>
          </cell>
          <cell r="G428" t="e">
            <v>#N/A</v>
          </cell>
        </row>
        <row r="429">
          <cell r="A429" t="str">
            <v>4.21.5</v>
          </cell>
          <cell r="B429" t="e">
            <v>#N/A</v>
          </cell>
          <cell r="C429" t="e">
            <v>#N/A</v>
          </cell>
          <cell r="D429">
            <v>1227.5999999999999</v>
          </cell>
          <cell r="E429" t="e">
            <v>#N/A</v>
          </cell>
          <cell r="F429" t="e">
            <v>#N/A</v>
          </cell>
        </row>
        <row r="431">
          <cell r="B431" t="str">
            <v>Quantidade de material a ser transportada</v>
          </cell>
          <cell r="C431" t="str">
            <v>t</v>
          </cell>
          <cell r="F431" t="e">
            <v>#N/A</v>
          </cell>
        </row>
        <row r="432">
          <cell r="B432" t="str">
            <v>DMT</v>
          </cell>
          <cell r="C432" t="str">
            <v>Km</v>
          </cell>
          <cell r="F432">
            <v>357</v>
          </cell>
        </row>
        <row r="433">
          <cell r="B433" t="str">
            <v>Transporte Total</v>
          </cell>
          <cell r="C433" t="str">
            <v>tkm</v>
          </cell>
          <cell r="G433" t="e">
            <v>#N/A</v>
          </cell>
        </row>
        <row r="435">
          <cell r="A435" t="str">
            <v>4.22.5</v>
          </cell>
          <cell r="B435" t="e">
            <v>#N/A</v>
          </cell>
          <cell r="C435" t="e">
            <v>#N/A</v>
          </cell>
          <cell r="G435" t="e">
            <v>#N/A</v>
          </cell>
        </row>
        <row r="437">
          <cell r="B437" t="str">
            <v>Quantidade de material a ser transportada</v>
          </cell>
          <cell r="C437" t="str">
            <v>t</v>
          </cell>
          <cell r="F437" t="e">
            <v>#N/A</v>
          </cell>
        </row>
        <row r="438">
          <cell r="B438" t="str">
            <v>DMT</v>
          </cell>
          <cell r="C438" t="str">
            <v>km</v>
          </cell>
          <cell r="F438">
            <v>12.273</v>
          </cell>
        </row>
        <row r="439">
          <cell r="B439" t="str">
            <v>Transporte Total</v>
          </cell>
          <cell r="C439" t="str">
            <v>tkm</v>
          </cell>
          <cell r="G439" t="e">
            <v>#N/A</v>
          </cell>
        </row>
        <row r="442">
          <cell r="A442" t="str">
            <v>4.22.6</v>
          </cell>
          <cell r="B442" t="e">
            <v>#N/A</v>
          </cell>
          <cell r="C442" t="e">
            <v>#N/A</v>
          </cell>
          <cell r="G442" t="e">
            <v>#N/A</v>
          </cell>
        </row>
        <row r="443">
          <cell r="A443" t="str">
            <v>4.21.6</v>
          </cell>
          <cell r="B443" t="e">
            <v>#N/A</v>
          </cell>
          <cell r="C443" t="e">
            <v>#N/A</v>
          </cell>
          <cell r="D443">
            <v>207.97200000000001</v>
          </cell>
          <cell r="E443" t="e">
            <v>#N/A</v>
          </cell>
          <cell r="F443" t="e">
            <v>#N/A</v>
          </cell>
        </row>
        <row r="444">
          <cell r="A444" t="str">
            <v>4.21.7</v>
          </cell>
          <cell r="B444" t="e">
            <v>#N/A</v>
          </cell>
          <cell r="C444" t="e">
            <v>#N/A</v>
          </cell>
          <cell r="D444">
            <v>48</v>
          </cell>
          <cell r="E444" t="e">
            <v>#N/A</v>
          </cell>
          <cell r="F444" t="e">
            <v>#N/A</v>
          </cell>
        </row>
        <row r="446">
          <cell r="B446" t="str">
            <v>Quantidade de material a ser transportada</v>
          </cell>
          <cell r="C446" t="str">
            <v>t</v>
          </cell>
          <cell r="F446" t="e">
            <v>#N/A</v>
          </cell>
        </row>
        <row r="447">
          <cell r="B447" t="str">
            <v>DMT</v>
          </cell>
          <cell r="C447" t="str">
            <v>km</v>
          </cell>
          <cell r="F447">
            <v>170</v>
          </cell>
        </row>
        <row r="448">
          <cell r="B448" t="str">
            <v>Transporte Total</v>
          </cell>
          <cell r="C448" t="str">
            <v>tkm</v>
          </cell>
          <cell r="G448" t="e">
            <v>#N/A</v>
          </cell>
        </row>
        <row r="450">
          <cell r="A450" t="str">
            <v>4.22.7</v>
          </cell>
          <cell r="B450" t="e">
            <v>#N/A</v>
          </cell>
          <cell r="C450" t="e">
            <v>#N/A</v>
          </cell>
          <cell r="G450" t="e">
            <v>#N/A</v>
          </cell>
        </row>
        <row r="452">
          <cell r="B452" t="str">
            <v>Quantidade de material a ser transportada</v>
          </cell>
          <cell r="C452" t="str">
            <v>t</v>
          </cell>
          <cell r="F452" t="e">
            <v>#N/A</v>
          </cell>
        </row>
        <row r="453">
          <cell r="B453" t="str">
            <v>DMT</v>
          </cell>
          <cell r="C453" t="str">
            <v>km</v>
          </cell>
          <cell r="F453">
            <v>12.273</v>
          </cell>
        </row>
        <row r="454">
          <cell r="B454" t="str">
            <v>Transporte Total</v>
          </cell>
          <cell r="C454" t="str">
            <v>tkm</v>
          </cell>
          <cell r="G454" t="e">
            <v>#N/A</v>
          </cell>
        </row>
        <row r="457">
          <cell r="A457" t="str">
            <v>4.22.8</v>
          </cell>
          <cell r="B457" t="e">
            <v>#N/A</v>
          </cell>
          <cell r="C457" t="e">
            <v>#N/A</v>
          </cell>
          <cell r="G457" t="e">
            <v>#N/A</v>
          </cell>
        </row>
        <row r="458">
          <cell r="A458" t="str">
            <v>4.21.2</v>
          </cell>
          <cell r="B458" t="e">
            <v>#N/A</v>
          </cell>
          <cell r="C458" t="e">
            <v>#N/A</v>
          </cell>
          <cell r="D458">
            <v>32</v>
          </cell>
          <cell r="E458" t="e">
            <v>#N/A</v>
          </cell>
          <cell r="F458" t="e">
            <v>#N/A</v>
          </cell>
        </row>
        <row r="459">
          <cell r="A459" t="str">
            <v>4.21.3</v>
          </cell>
          <cell r="B459" t="e">
            <v>#N/A</v>
          </cell>
          <cell r="C459" t="e">
            <v>#N/A</v>
          </cell>
          <cell r="D459">
            <v>71.307000000000002</v>
          </cell>
          <cell r="E459" t="e">
            <v>#N/A</v>
          </cell>
          <cell r="F459" t="e">
            <v>#N/A</v>
          </cell>
        </row>
        <row r="461">
          <cell r="B461" t="str">
            <v>Quantidade de material a ser transportada</v>
          </cell>
          <cell r="C461" t="str">
            <v>t</v>
          </cell>
          <cell r="F461" t="e">
            <v>#N/A</v>
          </cell>
        </row>
        <row r="462">
          <cell r="B462" t="str">
            <v>DMT</v>
          </cell>
          <cell r="C462" t="str">
            <v>Km</v>
          </cell>
          <cell r="F462">
            <v>11.5</v>
          </cell>
        </row>
        <row r="463">
          <cell r="B463" t="str">
            <v>Transporte Total</v>
          </cell>
          <cell r="C463" t="str">
            <v>tkm</v>
          </cell>
          <cell r="G463" t="e">
            <v>#N/A</v>
          </cell>
        </row>
        <row r="465">
          <cell r="A465" t="str">
            <v>4.22.9</v>
          </cell>
          <cell r="B465" t="e">
            <v>#N/A</v>
          </cell>
          <cell r="C465" t="e">
            <v>#N/A</v>
          </cell>
          <cell r="G465" t="e">
            <v>#N/A</v>
          </cell>
        </row>
        <row r="467">
          <cell r="B467" t="str">
            <v>Quantidade de material a ser transportada</v>
          </cell>
          <cell r="C467" t="str">
            <v>t</v>
          </cell>
          <cell r="F467" t="e">
            <v>#N/A</v>
          </cell>
        </row>
        <row r="468">
          <cell r="B468" t="str">
            <v>DMT</v>
          </cell>
          <cell r="C468" t="str">
            <v>km</v>
          </cell>
          <cell r="F468">
            <v>11.5</v>
          </cell>
        </row>
        <row r="469">
          <cell r="B469" t="str">
            <v>Transporte Total</v>
          </cell>
          <cell r="C469" t="str">
            <v>tkm</v>
          </cell>
          <cell r="G469" t="e">
            <v>#N/A</v>
          </cell>
        </row>
        <row r="472">
          <cell r="A472" t="str">
            <v>4.22.10</v>
          </cell>
          <cell r="B472" t="e">
            <v>#N/A</v>
          </cell>
          <cell r="C472" t="e">
            <v>#N/A</v>
          </cell>
          <cell r="G472" t="e">
            <v>#N/A</v>
          </cell>
        </row>
        <row r="473">
          <cell r="A473" t="str">
            <v>4.21.2</v>
          </cell>
          <cell r="B473" t="e">
            <v>#N/A</v>
          </cell>
          <cell r="C473" t="e">
            <v>#N/A</v>
          </cell>
          <cell r="D473">
            <v>32</v>
          </cell>
          <cell r="E473" t="e">
            <v>#N/A</v>
          </cell>
          <cell r="F473" t="e">
            <v>#N/A</v>
          </cell>
        </row>
        <row r="474">
          <cell r="A474" t="str">
            <v>4.21.3</v>
          </cell>
          <cell r="B474" t="e">
            <v>#N/A</v>
          </cell>
          <cell r="C474" t="e">
            <v>#N/A</v>
          </cell>
          <cell r="D474">
            <v>71.307000000000002</v>
          </cell>
          <cell r="E474" t="e">
            <v>#N/A</v>
          </cell>
          <cell r="F474" t="e">
            <v>#N/A</v>
          </cell>
        </row>
        <row r="475">
          <cell r="A475" t="str">
            <v>4.21.4</v>
          </cell>
          <cell r="B475" t="e">
            <v>#N/A</v>
          </cell>
          <cell r="C475" t="e">
            <v>#N/A</v>
          </cell>
          <cell r="D475">
            <v>11.16</v>
          </cell>
          <cell r="E475" t="e">
            <v>#N/A</v>
          </cell>
          <cell r="F475" t="e">
            <v>#N/A</v>
          </cell>
        </row>
        <row r="476">
          <cell r="A476" t="str">
            <v>4.21.9</v>
          </cell>
          <cell r="B476" t="e">
            <v>#N/A</v>
          </cell>
          <cell r="C476" t="e">
            <v>#N/A</v>
          </cell>
          <cell r="D476">
            <v>4.4009999999999998</v>
          </cell>
          <cell r="E476" t="e">
            <v>#N/A</v>
          </cell>
          <cell r="F476" t="e">
            <v>#N/A</v>
          </cell>
        </row>
        <row r="478">
          <cell r="B478" t="str">
            <v>Quantidade de material a ser transportada</v>
          </cell>
          <cell r="C478" t="str">
            <v>t</v>
          </cell>
          <cell r="F478" t="e">
            <v>#N/A</v>
          </cell>
        </row>
        <row r="479">
          <cell r="B479" t="str">
            <v>DMT</v>
          </cell>
          <cell r="C479" t="str">
            <v>Km</v>
          </cell>
          <cell r="F479">
            <v>170</v>
          </cell>
        </row>
        <row r="480">
          <cell r="B480" t="str">
            <v>Transporte Total</v>
          </cell>
          <cell r="C480" t="str">
            <v>tkm</v>
          </cell>
          <cell r="G480" t="e">
            <v>#N/A</v>
          </cell>
        </row>
        <row r="482">
          <cell r="A482" t="str">
            <v>4.22.11</v>
          </cell>
          <cell r="B482" t="e">
            <v>#N/A</v>
          </cell>
          <cell r="C482" t="e">
            <v>#N/A</v>
          </cell>
          <cell r="G482" t="e">
            <v>#N/A</v>
          </cell>
        </row>
        <row r="484">
          <cell r="B484" t="str">
            <v>Quantidade de material a ser transportada</v>
          </cell>
          <cell r="C484" t="str">
            <v>t</v>
          </cell>
          <cell r="F484" t="e">
            <v>#N/A</v>
          </cell>
        </row>
        <row r="485">
          <cell r="B485" t="str">
            <v>DMT</v>
          </cell>
          <cell r="C485" t="str">
            <v>Km</v>
          </cell>
          <cell r="F485">
            <v>12.273</v>
          </cell>
        </row>
        <row r="486">
          <cell r="B486" t="str">
            <v>Transporte Total</v>
          </cell>
          <cell r="C486" t="str">
            <v>tkm</v>
          </cell>
          <cell r="G486" t="e">
            <v>#N/A</v>
          </cell>
        </row>
      </sheetData>
      <sheetData sheetId="18">
        <row r="3">
          <cell r="B3" t="str">
            <v>Caracteristicas do Bueiro Capeado</v>
          </cell>
        </row>
        <row r="4">
          <cell r="B4" t="str">
            <v>Localização, estaca?</v>
          </cell>
          <cell r="E4" t="str">
            <v>1062+0,00</v>
          </cell>
        </row>
        <row r="5">
          <cell r="B5" t="str">
            <v>Tipo, digite o numero conforme cores ao lado, Simples(1), Duplo (2) e Triplo (3)?</v>
          </cell>
          <cell r="E5">
            <v>1</v>
          </cell>
        </row>
        <row r="6">
          <cell r="B6" t="str">
            <v>Largura (H), medida liquida?</v>
          </cell>
          <cell r="E6">
            <v>2.5</v>
          </cell>
        </row>
        <row r="7">
          <cell r="B7" t="str">
            <v>Vertical (V), medida liquida?</v>
          </cell>
          <cell r="E7">
            <v>2.5</v>
          </cell>
        </row>
        <row r="8">
          <cell r="B8" t="str">
            <v>Boca, quantas?</v>
          </cell>
          <cell r="E8">
            <v>2</v>
          </cell>
        </row>
        <row r="9">
          <cell r="B9" t="str">
            <v>Corpo, comprimento, medida líquida?</v>
          </cell>
          <cell r="E9">
            <v>12</v>
          </cell>
        </row>
        <row r="10">
          <cell r="B10" t="str">
            <v>Reboco, espessura?</v>
          </cell>
          <cell r="E10">
            <v>0.03</v>
          </cell>
        </row>
        <row r="11">
          <cell r="B11" t="str">
            <v>Corpo, Dente lateral, muro da extremidade</v>
          </cell>
          <cell r="E11">
            <v>0.15</v>
          </cell>
        </row>
        <row r="12">
          <cell r="B12" t="str">
            <v>Corpo, Dente muro frontal</v>
          </cell>
          <cell r="E12">
            <v>0.3</v>
          </cell>
        </row>
        <row r="13">
          <cell r="B13" t="str">
            <v>Corpo, espessura da cunha frontal</v>
          </cell>
          <cell r="E13">
            <v>0.3</v>
          </cell>
        </row>
        <row r="14">
          <cell r="B14" t="str">
            <v>Boca, espessura da piso da calçada</v>
          </cell>
          <cell r="E14">
            <v>0.3</v>
          </cell>
        </row>
        <row r="15">
          <cell r="B15" t="str">
            <v>Boca, Beiral frontal, piso da calçada</v>
          </cell>
          <cell r="E15">
            <v>0.3</v>
          </cell>
        </row>
        <row r="16">
          <cell r="B16" t="str">
            <v>Boca, Beiral lateral, piso da calçada</v>
          </cell>
          <cell r="E16">
            <v>0.15</v>
          </cell>
        </row>
        <row r="17">
          <cell r="B17" t="str">
            <v>Concreto Magro p/ Corpo e Bocam(regularização)</v>
          </cell>
          <cell r="E17">
            <v>0.05</v>
          </cell>
        </row>
        <row r="18">
          <cell r="B18" t="str">
            <v>Escoramento, largura</v>
          </cell>
          <cell r="E18">
            <v>1</v>
          </cell>
        </row>
        <row r="19">
          <cell r="B19" t="str">
            <v>Talude do aterro</v>
          </cell>
          <cell r="E19">
            <v>1.5</v>
          </cell>
        </row>
        <row r="20">
          <cell r="B20" t="str">
            <v>Fundação - Muro da Extremidade ( x2 )</v>
          </cell>
        </row>
        <row r="21">
          <cell r="B21" t="str">
            <v>Altura</v>
          </cell>
          <cell r="E21">
            <v>2</v>
          </cell>
        </row>
        <row r="22">
          <cell r="B22" t="str">
            <v>Largura</v>
          </cell>
          <cell r="E22">
            <v>1.2</v>
          </cell>
        </row>
        <row r="23">
          <cell r="B23" t="str">
            <v>Repetiçao p/ o bueiro</v>
          </cell>
          <cell r="E23">
            <v>2</v>
          </cell>
        </row>
        <row r="24">
          <cell r="B24" t="str">
            <v>Fundação - Fundação - Muro Central ( x0 )</v>
          </cell>
        </row>
        <row r="25">
          <cell r="B25" t="str">
            <v>Altura</v>
          </cell>
          <cell r="E25">
            <v>2</v>
          </cell>
        </row>
        <row r="26">
          <cell r="B26" t="str">
            <v>Largura</v>
          </cell>
          <cell r="E26">
            <v>0.8</v>
          </cell>
        </row>
        <row r="27">
          <cell r="B27" t="str">
            <v>Repetiçao  p/ o bueiro</v>
          </cell>
          <cell r="E27">
            <v>0</v>
          </cell>
        </row>
        <row r="28">
          <cell r="B28" t="str">
            <v>Corpo - Muro da Extremidade</v>
          </cell>
        </row>
        <row r="29">
          <cell r="B29" t="str">
            <v>Altura 1</v>
          </cell>
          <cell r="E29">
            <v>0.9</v>
          </cell>
        </row>
        <row r="30">
          <cell r="B30" t="str">
            <v>Altura 2</v>
          </cell>
          <cell r="E30">
            <v>0.8</v>
          </cell>
        </row>
        <row r="31">
          <cell r="B31" t="str">
            <v>Largura 1</v>
          </cell>
          <cell r="E31">
            <v>0.9</v>
          </cell>
        </row>
        <row r="32">
          <cell r="B32" t="str">
            <v>Largura 2</v>
          </cell>
          <cell r="E32">
            <v>0.75</v>
          </cell>
        </row>
        <row r="33">
          <cell r="B33" t="str">
            <v>Largura 3</v>
          </cell>
          <cell r="E33">
            <v>0.6</v>
          </cell>
        </row>
        <row r="34">
          <cell r="B34" t="str">
            <v>Altura 3 (+ espessura da piso da calçada)</v>
          </cell>
          <cell r="E34">
            <v>1.1000000000000001</v>
          </cell>
        </row>
        <row r="35">
          <cell r="B35" t="str">
            <v>Repetiçao p/ o bueiro</v>
          </cell>
          <cell r="E35">
            <v>2</v>
          </cell>
        </row>
        <row r="36">
          <cell r="B36" t="str">
            <v>Corpo - Muro Central</v>
          </cell>
        </row>
        <row r="37">
          <cell r="B37" t="str">
            <v>Largura</v>
          </cell>
          <cell r="E37">
            <v>0.8</v>
          </cell>
        </row>
        <row r="38">
          <cell r="B38" t="str">
            <v>Altura</v>
          </cell>
          <cell r="E38">
            <v>2.5</v>
          </cell>
        </row>
        <row r="39">
          <cell r="B39" t="str">
            <v>Repetiçao p/ o bueiro</v>
          </cell>
          <cell r="E39">
            <v>0</v>
          </cell>
        </row>
        <row r="40">
          <cell r="B40" t="str">
            <v>Corpo - extremidade superior do muro do corpo</v>
          </cell>
        </row>
        <row r="41">
          <cell r="B41" t="str">
            <v>Altura</v>
          </cell>
          <cell r="E41">
            <v>0.3</v>
          </cell>
        </row>
        <row r="42">
          <cell r="B42" t="str">
            <v>Largura</v>
          </cell>
          <cell r="E42">
            <v>0.3</v>
          </cell>
        </row>
        <row r="43">
          <cell r="B43" t="str">
            <v>Repetiçao  p/ o bueiro</v>
          </cell>
          <cell r="E43">
            <v>2</v>
          </cell>
        </row>
        <row r="44">
          <cell r="B44" t="str">
            <v>Corpo - Piso da Calçada</v>
          </cell>
        </row>
        <row r="45">
          <cell r="B45" t="str">
            <v>Espessura</v>
          </cell>
          <cell r="E45">
            <v>0.3</v>
          </cell>
        </row>
        <row r="46">
          <cell r="B46" t="str">
            <v>Largura</v>
          </cell>
          <cell r="E46">
            <v>2.5</v>
          </cell>
        </row>
        <row r="47">
          <cell r="B47" t="str">
            <v>Repetiçao p/ o bueiro</v>
          </cell>
          <cell r="E47">
            <v>1</v>
          </cell>
        </row>
        <row r="48">
          <cell r="B48" t="str">
            <v>Laje em concreto armado</v>
          </cell>
        </row>
        <row r="49">
          <cell r="B49" t="str">
            <v>Altura</v>
          </cell>
          <cell r="E49">
            <v>0.3</v>
          </cell>
        </row>
        <row r="50">
          <cell r="B50" t="str">
            <v>Taxa de ferro por m³ de concreto</v>
          </cell>
          <cell r="E50">
            <v>110</v>
          </cell>
        </row>
        <row r="51">
          <cell r="B51" t="str">
            <v>Apoio no muro extremidade</v>
          </cell>
          <cell r="E51">
            <v>0.3</v>
          </cell>
        </row>
        <row r="52">
          <cell r="B52" t="str">
            <v>Apoio no muro central</v>
          </cell>
          <cell r="E52">
            <v>0.25</v>
          </cell>
        </row>
        <row r="53">
          <cell r="B53" t="str">
            <v>Comprimento</v>
          </cell>
          <cell r="E53">
            <v>12</v>
          </cell>
        </row>
        <row r="54">
          <cell r="B54" t="str">
            <v>Largura</v>
          </cell>
          <cell r="E54">
            <v>3.1</v>
          </cell>
        </row>
        <row r="55">
          <cell r="B55" t="str">
            <v>Repetiçao p/ o bueiro</v>
          </cell>
          <cell r="E55">
            <v>1</v>
          </cell>
        </row>
        <row r="56">
          <cell r="B56" t="str">
            <v>Corpo - Capitel</v>
          </cell>
        </row>
        <row r="57">
          <cell r="B57" t="str">
            <v>Altura</v>
          </cell>
          <cell r="E57">
            <v>0.35</v>
          </cell>
        </row>
        <row r="58">
          <cell r="B58" t="str">
            <v>Largura</v>
          </cell>
          <cell r="E58">
            <v>0.3</v>
          </cell>
        </row>
        <row r="59">
          <cell r="B59" t="str">
            <v>Comprimento</v>
          </cell>
          <cell r="E59">
            <v>3.7</v>
          </cell>
        </row>
        <row r="60">
          <cell r="B60" t="str">
            <v>Repetiçao p/ o bueiro</v>
          </cell>
          <cell r="E60">
            <v>2</v>
          </cell>
        </row>
        <row r="61">
          <cell r="B61" t="str">
            <v>Boca - Ala</v>
          </cell>
        </row>
        <row r="62">
          <cell r="B62" t="str">
            <v>Secao vertical menor</v>
          </cell>
        </row>
        <row r="63">
          <cell r="B63" t="str">
            <v>Largura</v>
          </cell>
          <cell r="E63">
            <v>0.45</v>
          </cell>
        </row>
        <row r="64">
          <cell r="B64" t="str">
            <v>Altura</v>
          </cell>
          <cell r="E64">
            <v>0.6</v>
          </cell>
        </row>
        <row r="65">
          <cell r="B65" t="str">
            <v>Secao vertical maior</v>
          </cell>
        </row>
        <row r="66">
          <cell r="B66" t="str">
            <v>Largura</v>
          </cell>
          <cell r="E66">
            <v>0.9</v>
          </cell>
        </row>
        <row r="67">
          <cell r="B67" t="str">
            <v>Altura</v>
          </cell>
          <cell r="E67">
            <v>2.5</v>
          </cell>
        </row>
        <row r="68">
          <cell r="B68" t="str">
            <v>Repetiçao p/ o bueiro</v>
          </cell>
          <cell r="E68">
            <v>4</v>
          </cell>
        </row>
        <row r="69">
          <cell r="B69" t="str">
            <v>Comprimento</v>
          </cell>
          <cell r="E69">
            <v>3.75</v>
          </cell>
        </row>
        <row r="70">
          <cell r="B70" t="str">
            <v>Boca - Calçada</v>
          </cell>
        </row>
        <row r="71">
          <cell r="B71" t="str">
            <v>Largura</v>
          </cell>
          <cell r="E71">
            <v>4.05</v>
          </cell>
        </row>
        <row r="72">
          <cell r="B72" t="str">
            <v>Beiral frontal</v>
          </cell>
          <cell r="E72">
            <v>0.3</v>
          </cell>
        </row>
        <row r="73">
          <cell r="B73" t="str">
            <v>Comprimento</v>
          </cell>
          <cell r="E73">
            <v>4.5999999999999996</v>
          </cell>
        </row>
        <row r="74">
          <cell r="B74" t="str">
            <v>Beiral lateral</v>
          </cell>
          <cell r="E74">
            <v>0.15</v>
          </cell>
        </row>
        <row r="75">
          <cell r="B75" t="str">
            <v>Espessura</v>
          </cell>
          <cell r="E75">
            <v>0.3</v>
          </cell>
        </row>
        <row r="76">
          <cell r="B76" t="str">
            <v>Repetiçao p/ o bueiro</v>
          </cell>
          <cell r="E76">
            <v>2</v>
          </cell>
        </row>
        <row r="77">
          <cell r="B77" t="str">
            <v>Boca - Recrava Frontal</v>
          </cell>
        </row>
        <row r="78">
          <cell r="B78" t="str">
            <v>Comprimento</v>
          </cell>
          <cell r="E78">
            <v>4.5999999999999996</v>
          </cell>
        </row>
        <row r="79">
          <cell r="B79" t="str">
            <v>Altura</v>
          </cell>
          <cell r="E79">
            <v>0.4</v>
          </cell>
        </row>
        <row r="80">
          <cell r="B80" t="str">
            <v>Largura</v>
          </cell>
          <cell r="E80">
            <v>0.4</v>
          </cell>
        </row>
        <row r="81">
          <cell r="B81" t="str">
            <v>Repetiçao p/ o bueiro</v>
          </cell>
          <cell r="E81">
            <v>2</v>
          </cell>
        </row>
        <row r="82">
          <cell r="B82" t="str">
            <v>Boca - Cunha Frontal</v>
          </cell>
        </row>
        <row r="83">
          <cell r="B83" t="str">
            <v>Altura</v>
          </cell>
          <cell r="E83">
            <v>2.5</v>
          </cell>
        </row>
        <row r="84">
          <cell r="B84" t="str">
            <v>Largura</v>
          </cell>
          <cell r="E84">
            <v>0.8</v>
          </cell>
        </row>
        <row r="85">
          <cell r="B85" t="str">
            <v>Espessura</v>
          </cell>
          <cell r="E85">
            <v>0.3</v>
          </cell>
        </row>
        <row r="86">
          <cell r="B86" t="str">
            <v>Largura da forma</v>
          </cell>
          <cell r="E86">
            <v>0.5</v>
          </cell>
        </row>
        <row r="87">
          <cell r="B87" t="str">
            <v>Repetiçao p/ o bueiro</v>
          </cell>
          <cell r="E87">
            <v>0</v>
          </cell>
        </row>
        <row r="92">
          <cell r="B92" t="str">
            <v>Melhoramento da Implantação e Pavimentação Asfáltica em Tratamento Superficial Duplo com Banho Diluído na pista de rolamento e Tratamento Superficial Simples com Banho Diluído dos acostamentos da rodovia PI-242, Trecho: Entronc. PI-241, em Floresta do Pia</v>
          </cell>
        </row>
        <row r="95">
          <cell r="A95" t="str">
            <v>BUEIRO CAPEADO SIMPLES DE CONCRETO 2,50 x 2,50 - NA ESTACA 1062+0,00</v>
          </cell>
        </row>
        <row r="97">
          <cell r="A97" t="str">
            <v>4.21.1</v>
          </cell>
          <cell r="B97" t="e">
            <v>#N/A</v>
          </cell>
          <cell r="E97" t="e">
            <v>#N/A</v>
          </cell>
          <cell r="G97">
            <v>69.935000000000002</v>
          </cell>
        </row>
        <row r="98">
          <cell r="B98" t="str">
            <v>Corpo - Fundação do Muro da Extremidade ( x 2 )</v>
          </cell>
        </row>
        <row r="99">
          <cell r="B99" t="str">
            <v>Comprimento</v>
          </cell>
          <cell r="E99" t="str">
            <v>m</v>
          </cell>
          <cell r="F99">
            <v>12</v>
          </cell>
        </row>
        <row r="100">
          <cell r="B100" t="str">
            <v>Largura</v>
          </cell>
          <cell r="E100" t="str">
            <v>m</v>
          </cell>
          <cell r="F100">
            <v>1.2</v>
          </cell>
        </row>
        <row r="101">
          <cell r="B101" t="str">
            <v>Altura</v>
          </cell>
          <cell r="E101" t="str">
            <v>m</v>
          </cell>
          <cell r="F101">
            <v>2</v>
          </cell>
        </row>
        <row r="102">
          <cell r="B102" t="str">
            <v>Volume</v>
          </cell>
          <cell r="E102" t="str">
            <v>m3</v>
          </cell>
          <cell r="F102">
            <v>28.799999999999997</v>
          </cell>
        </row>
        <row r="103">
          <cell r="B103" t="str">
            <v>Repetição</v>
          </cell>
          <cell r="E103" t="str">
            <v>-</v>
          </cell>
          <cell r="F103">
            <v>2</v>
          </cell>
        </row>
        <row r="104">
          <cell r="B104" t="str">
            <v>Volume Total</v>
          </cell>
          <cell r="E104" t="str">
            <v>m3</v>
          </cell>
          <cell r="G104">
            <v>57.599999999999994</v>
          </cell>
        </row>
        <row r="105">
          <cell r="B105" t="str">
            <v>Corpo - Fundação Muro Central ( x 0 )</v>
          </cell>
        </row>
        <row r="106">
          <cell r="B106" t="str">
            <v>Comprimento</v>
          </cell>
          <cell r="E106" t="str">
            <v>m</v>
          </cell>
          <cell r="F106">
            <v>12</v>
          </cell>
        </row>
        <row r="107">
          <cell r="B107" t="str">
            <v>Largura</v>
          </cell>
          <cell r="E107" t="str">
            <v>m</v>
          </cell>
          <cell r="F107">
            <v>0.8</v>
          </cell>
        </row>
        <row r="108">
          <cell r="B108" t="str">
            <v>Altura</v>
          </cell>
          <cell r="E108" t="str">
            <v>m</v>
          </cell>
          <cell r="F108">
            <v>2</v>
          </cell>
        </row>
        <row r="109">
          <cell r="B109" t="str">
            <v>Volume</v>
          </cell>
          <cell r="E109" t="str">
            <v>m3</v>
          </cell>
          <cell r="F109">
            <v>19.200000000000003</v>
          </cell>
        </row>
        <row r="110">
          <cell r="B110" t="str">
            <v>Repetição</v>
          </cell>
          <cell r="E110" t="str">
            <v>-</v>
          </cell>
          <cell r="F110">
            <v>0</v>
          </cell>
        </row>
        <row r="111">
          <cell r="B111" t="str">
            <v>Volume Total</v>
          </cell>
          <cell r="E111" t="str">
            <v>m3</v>
          </cell>
          <cell r="G111">
            <v>0</v>
          </cell>
        </row>
        <row r="112">
          <cell r="B112" t="str">
            <v>Corpo - Fundação do piso</v>
          </cell>
        </row>
        <row r="113">
          <cell r="B113" t="str">
            <v>Comprimento</v>
          </cell>
          <cell r="E113" t="str">
            <v>m</v>
          </cell>
          <cell r="F113">
            <v>2.5</v>
          </cell>
        </row>
        <row r="114">
          <cell r="B114" t="str">
            <v>Largura</v>
          </cell>
          <cell r="E114" t="str">
            <v>m</v>
          </cell>
          <cell r="F114">
            <v>0.3</v>
          </cell>
        </row>
        <row r="115">
          <cell r="B115" t="str">
            <v>Altura</v>
          </cell>
          <cell r="E115" t="str">
            <v>m</v>
          </cell>
          <cell r="F115">
            <v>12</v>
          </cell>
        </row>
        <row r="116">
          <cell r="B116" t="str">
            <v>Volume</v>
          </cell>
          <cell r="E116" t="str">
            <v>m3</v>
          </cell>
          <cell r="F116">
            <v>9</v>
          </cell>
        </row>
        <row r="117">
          <cell r="B117" t="str">
            <v>Repetição</v>
          </cell>
          <cell r="E117" t="str">
            <v>-</v>
          </cell>
          <cell r="F117">
            <v>1</v>
          </cell>
        </row>
        <row r="118">
          <cell r="B118" t="str">
            <v>Volume Total</v>
          </cell>
          <cell r="E118" t="str">
            <v>m3</v>
          </cell>
          <cell r="G118">
            <v>9</v>
          </cell>
        </row>
        <row r="119">
          <cell r="B119" t="str">
            <v>Boca - Piso ( x 2 )</v>
          </cell>
        </row>
        <row r="120">
          <cell r="B120" t="str">
            <v>Comprimento</v>
          </cell>
          <cell r="E120" t="str">
            <v>m</v>
          </cell>
          <cell r="F120">
            <v>4.5999999999999996</v>
          </cell>
        </row>
        <row r="121">
          <cell r="B121" t="str">
            <v>Largura</v>
          </cell>
          <cell r="E121" t="str">
            <v>m</v>
          </cell>
          <cell r="F121">
            <v>4.05</v>
          </cell>
        </row>
        <row r="122">
          <cell r="B122" t="str">
            <v>Espessura do concreto magro</v>
          </cell>
          <cell r="E122" t="str">
            <v>m</v>
          </cell>
          <cell r="F122">
            <v>0.05</v>
          </cell>
        </row>
        <row r="123">
          <cell r="B123" t="str">
            <v>Volume</v>
          </cell>
          <cell r="E123" t="str">
            <v>m3</v>
          </cell>
          <cell r="F123">
            <v>0.93149999999999999</v>
          </cell>
        </row>
        <row r="124">
          <cell r="B124" t="str">
            <v>Repetição</v>
          </cell>
          <cell r="E124" t="str">
            <v>-</v>
          </cell>
          <cell r="F124">
            <v>2</v>
          </cell>
        </row>
        <row r="125">
          <cell r="B125" t="str">
            <v>Volume Total</v>
          </cell>
          <cell r="E125" t="str">
            <v>m3</v>
          </cell>
          <cell r="G125">
            <v>1.863</v>
          </cell>
        </row>
        <row r="126">
          <cell r="B126" t="str">
            <v>Boca - Recrava ( x 2 )</v>
          </cell>
        </row>
        <row r="127">
          <cell r="B127" t="str">
            <v>Comprimento</v>
          </cell>
          <cell r="E127" t="str">
            <v>m</v>
          </cell>
          <cell r="F127">
            <v>4.5999999999999996</v>
          </cell>
        </row>
        <row r="128">
          <cell r="B128" t="str">
            <v>Largura</v>
          </cell>
          <cell r="E128" t="str">
            <v>m</v>
          </cell>
          <cell r="F128">
            <v>0.4</v>
          </cell>
        </row>
        <row r="129">
          <cell r="B129" t="str">
            <v>Altura</v>
          </cell>
          <cell r="E129" t="str">
            <v>m</v>
          </cell>
          <cell r="F129">
            <v>0.4</v>
          </cell>
        </row>
        <row r="130">
          <cell r="B130" t="str">
            <v>Volume</v>
          </cell>
          <cell r="E130" t="str">
            <v>m3</v>
          </cell>
          <cell r="F130">
            <v>0.73599999999999999</v>
          </cell>
        </row>
        <row r="131">
          <cell r="B131" t="str">
            <v>Repetição</v>
          </cell>
          <cell r="E131" t="str">
            <v>-</v>
          </cell>
          <cell r="F131">
            <v>2</v>
          </cell>
        </row>
        <row r="132">
          <cell r="B132" t="str">
            <v>Volume Total</v>
          </cell>
          <cell r="E132" t="str">
            <v>m3</v>
          </cell>
          <cell r="G132">
            <v>1.472</v>
          </cell>
        </row>
        <row r="135">
          <cell r="A135" t="str">
            <v>4.21.2</v>
          </cell>
          <cell r="B135" t="e">
            <v>#N/A</v>
          </cell>
          <cell r="E135" t="e">
            <v>#N/A</v>
          </cell>
          <cell r="G135">
            <v>57.6</v>
          </cell>
        </row>
        <row r="136">
          <cell r="B136" t="str">
            <v>Fundação - Muro da Extremidade ( x 2 )</v>
          </cell>
        </row>
        <row r="137">
          <cell r="B137" t="str">
            <v>Comprimento</v>
          </cell>
          <cell r="E137" t="str">
            <v>m</v>
          </cell>
          <cell r="F137">
            <v>12</v>
          </cell>
        </row>
        <row r="138">
          <cell r="B138" t="str">
            <v>Largura</v>
          </cell>
          <cell r="E138" t="str">
            <v>m</v>
          </cell>
          <cell r="F138">
            <v>1.2</v>
          </cell>
        </row>
        <row r="139">
          <cell r="B139" t="str">
            <v>Altura</v>
          </cell>
          <cell r="E139" t="str">
            <v>m</v>
          </cell>
          <cell r="F139">
            <v>2</v>
          </cell>
        </row>
        <row r="140">
          <cell r="B140" t="str">
            <v>Volume</v>
          </cell>
          <cell r="E140" t="str">
            <v>m3</v>
          </cell>
          <cell r="F140">
            <v>28.799999999999997</v>
          </cell>
        </row>
        <row r="141">
          <cell r="B141" t="str">
            <v>Repetição</v>
          </cell>
          <cell r="E141" t="str">
            <v>-</v>
          </cell>
          <cell r="F141">
            <v>2</v>
          </cell>
        </row>
        <row r="142">
          <cell r="B142" t="str">
            <v>Volume Total</v>
          </cell>
          <cell r="E142" t="str">
            <v>m3</v>
          </cell>
          <cell r="G142">
            <v>57.599999999999994</v>
          </cell>
        </row>
        <row r="143">
          <cell r="B143" t="str">
            <v>Muro Central ( x 0 )</v>
          </cell>
        </row>
        <row r="144">
          <cell r="B144" t="str">
            <v>Comprimento</v>
          </cell>
          <cell r="E144" t="str">
            <v>m</v>
          </cell>
          <cell r="F144">
            <v>12</v>
          </cell>
        </row>
        <row r="145">
          <cell r="B145" t="str">
            <v>Largura</v>
          </cell>
          <cell r="E145" t="str">
            <v>m</v>
          </cell>
          <cell r="F145">
            <v>0.8</v>
          </cell>
        </row>
        <row r="146">
          <cell r="B146" t="str">
            <v>Altura</v>
          </cell>
          <cell r="E146" t="str">
            <v>m</v>
          </cell>
          <cell r="F146">
            <v>2</v>
          </cell>
        </row>
        <row r="147">
          <cell r="B147" t="str">
            <v>Volume</v>
          </cell>
          <cell r="E147" t="str">
            <v>m3</v>
          </cell>
          <cell r="F147">
            <v>19.200000000000003</v>
          </cell>
        </row>
        <row r="148">
          <cell r="B148" t="str">
            <v>Repetição</v>
          </cell>
          <cell r="E148" t="str">
            <v>-</v>
          </cell>
          <cell r="F148">
            <v>0</v>
          </cell>
        </row>
        <row r="149">
          <cell r="B149" t="str">
            <v>Volume Total</v>
          </cell>
          <cell r="E149" t="str">
            <v>m3</v>
          </cell>
          <cell r="G149">
            <v>0</v>
          </cell>
        </row>
        <row r="152">
          <cell r="A152" t="str">
            <v>4.21.3</v>
          </cell>
          <cell r="B152" t="e">
            <v>#N/A</v>
          </cell>
          <cell r="E152" t="e">
            <v>#N/A</v>
          </cell>
          <cell r="G152">
            <v>90.763999999999996</v>
          </cell>
        </row>
        <row r="153">
          <cell r="B153" t="str">
            <v>Corpo - Muro da Extremidade ( x 2 )</v>
          </cell>
        </row>
        <row r="154">
          <cell r="B154" t="str">
            <v>SEÇÃO 1 (0,9 x 0,9)</v>
          </cell>
        </row>
        <row r="155">
          <cell r="B155" t="str">
            <v>Comprimento</v>
          </cell>
          <cell r="E155" t="str">
            <v>m</v>
          </cell>
          <cell r="F155">
            <v>12</v>
          </cell>
        </row>
        <row r="156">
          <cell r="B156" t="str">
            <v>Altura</v>
          </cell>
          <cell r="E156" t="str">
            <v>m</v>
          </cell>
          <cell r="F156">
            <v>0.9</v>
          </cell>
        </row>
        <row r="157">
          <cell r="B157" t="str">
            <v>Largura</v>
          </cell>
          <cell r="E157" t="str">
            <v>m</v>
          </cell>
          <cell r="F157">
            <v>0.9</v>
          </cell>
        </row>
        <row r="158">
          <cell r="B158" t="str">
            <v>Volume</v>
          </cell>
          <cell r="E158" t="str">
            <v>m3</v>
          </cell>
          <cell r="F158">
            <v>9.7200000000000006</v>
          </cell>
        </row>
        <row r="159">
          <cell r="B159" t="str">
            <v>Repetição</v>
          </cell>
          <cell r="E159" t="str">
            <v>-</v>
          </cell>
          <cell r="F159">
            <v>2</v>
          </cell>
        </row>
        <row r="160">
          <cell r="B160" t="str">
            <v>Volume Total</v>
          </cell>
          <cell r="E160" t="str">
            <v>m3</v>
          </cell>
          <cell r="G160">
            <v>19.440000000000001</v>
          </cell>
        </row>
        <row r="161">
          <cell r="B161" t="str">
            <v>SEÇÃO 2 (0,8 x 0,75)</v>
          </cell>
        </row>
        <row r="162">
          <cell r="B162" t="str">
            <v>Comprimento</v>
          </cell>
          <cell r="E162" t="str">
            <v>m</v>
          </cell>
          <cell r="F162">
            <v>12</v>
          </cell>
        </row>
        <row r="163">
          <cell r="B163" t="str">
            <v>Altura</v>
          </cell>
          <cell r="E163" t="str">
            <v>m</v>
          </cell>
          <cell r="F163">
            <v>0.8</v>
          </cell>
        </row>
        <row r="164">
          <cell r="B164" t="str">
            <v>Largura</v>
          </cell>
          <cell r="E164" t="str">
            <v>m</v>
          </cell>
          <cell r="F164">
            <v>0.75</v>
          </cell>
        </row>
        <row r="165">
          <cell r="B165" t="str">
            <v>Volume</v>
          </cell>
          <cell r="E165" t="str">
            <v>m3</v>
          </cell>
          <cell r="F165">
            <v>7.2000000000000011</v>
          </cell>
        </row>
        <row r="166">
          <cell r="B166" t="str">
            <v>Repetição</v>
          </cell>
          <cell r="E166" t="str">
            <v>-</v>
          </cell>
          <cell r="F166">
            <v>2</v>
          </cell>
        </row>
        <row r="167">
          <cell r="B167" t="str">
            <v>Volume Total</v>
          </cell>
          <cell r="E167" t="str">
            <v>m3</v>
          </cell>
          <cell r="G167">
            <v>14.400000000000002</v>
          </cell>
        </row>
        <row r="168">
          <cell r="B168" t="str">
            <v>SEÇÃO 2 (1,1 x 0,6)</v>
          </cell>
        </row>
        <row r="169">
          <cell r="B169" t="str">
            <v>Comprimento</v>
          </cell>
          <cell r="E169" t="str">
            <v>m</v>
          </cell>
          <cell r="F169">
            <v>12</v>
          </cell>
        </row>
        <row r="170">
          <cell r="B170" t="str">
            <v>Altura</v>
          </cell>
          <cell r="E170" t="str">
            <v>m</v>
          </cell>
          <cell r="F170">
            <v>1.1000000000000001</v>
          </cell>
        </row>
        <row r="171">
          <cell r="B171" t="str">
            <v>Largura</v>
          </cell>
          <cell r="E171" t="str">
            <v>m</v>
          </cell>
          <cell r="F171">
            <v>0.6</v>
          </cell>
        </row>
        <row r="172">
          <cell r="B172" t="str">
            <v>Volume</v>
          </cell>
          <cell r="E172" t="str">
            <v>m3</v>
          </cell>
          <cell r="F172">
            <v>7.92</v>
          </cell>
        </row>
        <row r="173">
          <cell r="B173" t="str">
            <v>Repetição</v>
          </cell>
          <cell r="E173" t="str">
            <v>-</v>
          </cell>
          <cell r="F173">
            <v>2</v>
          </cell>
        </row>
        <row r="174">
          <cell r="B174" t="str">
            <v>Volume Total</v>
          </cell>
          <cell r="E174" t="str">
            <v>m3</v>
          </cell>
          <cell r="G174">
            <v>15.84</v>
          </cell>
        </row>
        <row r="175">
          <cell r="B175" t="str">
            <v>SEÇÃO 4 (extremidade superior do muro central e extremidade)</v>
          </cell>
        </row>
        <row r="176">
          <cell r="B176" t="str">
            <v>Comprimento</v>
          </cell>
          <cell r="E176" t="str">
            <v>m</v>
          </cell>
          <cell r="F176">
            <v>12</v>
          </cell>
        </row>
        <row r="177">
          <cell r="B177" t="str">
            <v>Largura</v>
          </cell>
          <cell r="E177" t="str">
            <v>m</v>
          </cell>
          <cell r="F177">
            <v>0.3</v>
          </cell>
        </row>
        <row r="178">
          <cell r="B178" t="str">
            <v>Altura</v>
          </cell>
          <cell r="E178" t="str">
            <v>m</v>
          </cell>
          <cell r="F178">
            <v>0.3</v>
          </cell>
        </row>
        <row r="179">
          <cell r="B179" t="str">
            <v>Volume</v>
          </cell>
          <cell r="E179" t="str">
            <v>m3</v>
          </cell>
          <cell r="F179">
            <v>1.0799999999999998</v>
          </cell>
        </row>
        <row r="180">
          <cell r="B180" t="str">
            <v>Repetição</v>
          </cell>
          <cell r="E180" t="str">
            <v>-</v>
          </cell>
          <cell r="F180">
            <v>2</v>
          </cell>
        </row>
        <row r="181">
          <cell r="B181" t="str">
            <v>Volume Total</v>
          </cell>
          <cell r="E181" t="str">
            <v>m3</v>
          </cell>
          <cell r="G181">
            <v>2.1599999999999997</v>
          </cell>
        </row>
        <row r="182">
          <cell r="B182" t="str">
            <v>Corpo - Muro Central ( x 0 )</v>
          </cell>
        </row>
        <row r="183">
          <cell r="B183" t="str">
            <v>Comprimento</v>
          </cell>
          <cell r="E183" t="str">
            <v>m</v>
          </cell>
          <cell r="F183">
            <v>12</v>
          </cell>
        </row>
        <row r="184">
          <cell r="B184" t="str">
            <v>Largura</v>
          </cell>
          <cell r="E184" t="str">
            <v>m</v>
          </cell>
          <cell r="F184">
            <v>2.5</v>
          </cell>
        </row>
        <row r="185">
          <cell r="B185" t="str">
            <v>Altura</v>
          </cell>
          <cell r="E185" t="str">
            <v>m</v>
          </cell>
          <cell r="F185">
            <v>0.8</v>
          </cell>
        </row>
        <row r="186">
          <cell r="B186" t="str">
            <v>Volume</v>
          </cell>
          <cell r="E186" t="str">
            <v>m3</v>
          </cell>
          <cell r="F186">
            <v>24</v>
          </cell>
        </row>
        <row r="187">
          <cell r="B187" t="str">
            <v>Repetição</v>
          </cell>
          <cell r="E187" t="str">
            <v>-</v>
          </cell>
          <cell r="F187">
            <v>0</v>
          </cell>
        </row>
        <row r="188">
          <cell r="B188" t="str">
            <v>Volume Total</v>
          </cell>
          <cell r="E188" t="str">
            <v>m3</v>
          </cell>
          <cell r="G188">
            <v>0</v>
          </cell>
        </row>
        <row r="189">
          <cell r="B189" t="str">
            <v>Corpo - Calçada (Piso) ( x 1 )</v>
          </cell>
        </row>
        <row r="190">
          <cell r="B190" t="str">
            <v>Comprimento</v>
          </cell>
          <cell r="E190" t="str">
            <v>m</v>
          </cell>
          <cell r="F190">
            <v>12</v>
          </cell>
        </row>
        <row r="191">
          <cell r="B191" t="str">
            <v>Largura</v>
          </cell>
          <cell r="E191" t="str">
            <v>m</v>
          </cell>
          <cell r="F191">
            <v>2.5</v>
          </cell>
        </row>
        <row r="192">
          <cell r="B192" t="str">
            <v>Espessura</v>
          </cell>
          <cell r="E192" t="str">
            <v>m</v>
          </cell>
          <cell r="F192">
            <v>0.3</v>
          </cell>
        </row>
        <row r="193">
          <cell r="B193" t="str">
            <v>Volume</v>
          </cell>
          <cell r="E193" t="str">
            <v>m3</v>
          </cell>
          <cell r="F193">
            <v>9</v>
          </cell>
        </row>
        <row r="194">
          <cell r="B194" t="str">
            <v>Repetição</v>
          </cell>
          <cell r="E194" t="str">
            <v>-</v>
          </cell>
          <cell r="F194">
            <v>1</v>
          </cell>
        </row>
        <row r="195">
          <cell r="B195" t="str">
            <v>Volume Total</v>
          </cell>
          <cell r="E195" t="str">
            <v>m3</v>
          </cell>
          <cell r="G195">
            <v>9</v>
          </cell>
        </row>
        <row r="196">
          <cell r="B196" t="str">
            <v>Boca - Ala ( x 4 )</v>
          </cell>
        </row>
        <row r="197">
          <cell r="B197" t="str">
            <v>Altura da ala</v>
          </cell>
          <cell r="E197" t="str">
            <v>m</v>
          </cell>
          <cell r="F197">
            <v>3.75</v>
          </cell>
        </row>
        <row r="198">
          <cell r="B198" t="str">
            <v>Seção Menor</v>
          </cell>
        </row>
        <row r="199">
          <cell r="B199" t="str">
            <v>Largura</v>
          </cell>
          <cell r="E199" t="str">
            <v>m</v>
          </cell>
          <cell r="F199">
            <v>0.45</v>
          </cell>
        </row>
        <row r="200">
          <cell r="B200" t="str">
            <v>Altura</v>
          </cell>
          <cell r="E200" t="str">
            <v>m</v>
          </cell>
          <cell r="F200">
            <v>0.6</v>
          </cell>
        </row>
        <row r="201">
          <cell r="B201" t="str">
            <v>Área</v>
          </cell>
          <cell r="E201" t="str">
            <v>m2</v>
          </cell>
          <cell r="F201">
            <v>0.27</v>
          </cell>
        </row>
        <row r="202">
          <cell r="B202" t="str">
            <v>Seção Maior</v>
          </cell>
        </row>
        <row r="203">
          <cell r="B203" t="str">
            <v>Largura</v>
          </cell>
          <cell r="E203" t="str">
            <v>m</v>
          </cell>
          <cell r="F203">
            <v>0.9</v>
          </cell>
        </row>
        <row r="204">
          <cell r="B204" t="str">
            <v>Altura</v>
          </cell>
          <cell r="E204" t="str">
            <v>m</v>
          </cell>
          <cell r="F204">
            <v>2.5</v>
          </cell>
        </row>
        <row r="205">
          <cell r="B205" t="str">
            <v>Área</v>
          </cell>
          <cell r="E205" t="str">
            <v>m2</v>
          </cell>
          <cell r="F205">
            <v>2.25</v>
          </cell>
        </row>
        <row r="206">
          <cell r="B206" t="str">
            <v>Volume da ala</v>
          </cell>
          <cell r="E206" t="str">
            <v>m3</v>
          </cell>
          <cell r="F206">
            <v>4.124278579257493</v>
          </cell>
        </row>
        <row r="207">
          <cell r="B207" t="str">
            <v>Repetição</v>
          </cell>
          <cell r="E207" t="str">
            <v>-</v>
          </cell>
          <cell r="F207">
            <v>4</v>
          </cell>
        </row>
        <row r="208">
          <cell r="B208" t="str">
            <v>Volume Total</v>
          </cell>
          <cell r="E208" t="str">
            <v>m3</v>
          </cell>
          <cell r="G208">
            <v>16.497114317029972</v>
          </cell>
        </row>
        <row r="209">
          <cell r="B209" t="str">
            <v>Boca - Capitel ( x 2 )</v>
          </cell>
        </row>
        <row r="210">
          <cell r="B210" t="str">
            <v>Comprimento</v>
          </cell>
          <cell r="E210" t="str">
            <v>m</v>
          </cell>
          <cell r="F210">
            <v>3.7</v>
          </cell>
        </row>
        <row r="211">
          <cell r="B211" t="str">
            <v>Largura</v>
          </cell>
          <cell r="E211" t="str">
            <v>m</v>
          </cell>
          <cell r="F211">
            <v>0.35</v>
          </cell>
        </row>
        <row r="212">
          <cell r="B212" t="str">
            <v>Espessura</v>
          </cell>
          <cell r="E212" t="str">
            <v>m</v>
          </cell>
          <cell r="F212">
            <v>0.3</v>
          </cell>
        </row>
        <row r="213">
          <cell r="B213" t="str">
            <v>Volume</v>
          </cell>
          <cell r="E213" t="str">
            <v>m3</v>
          </cell>
          <cell r="F213">
            <v>0.38849999999999996</v>
          </cell>
        </row>
        <row r="214">
          <cell r="B214" t="str">
            <v>Repetição</v>
          </cell>
          <cell r="E214" t="str">
            <v>-</v>
          </cell>
          <cell r="F214">
            <v>2</v>
          </cell>
        </row>
        <row r="215">
          <cell r="B215" t="str">
            <v>Volume Total</v>
          </cell>
          <cell r="E215" t="str">
            <v>m3</v>
          </cell>
          <cell r="G215">
            <v>0.77699999999999991</v>
          </cell>
        </row>
        <row r="216">
          <cell r="B216" t="str">
            <v>Boca - calçada (concreto)</v>
          </cell>
        </row>
        <row r="217">
          <cell r="B217" t="str">
            <v>Comprimento, frontal</v>
          </cell>
          <cell r="E217" t="str">
            <v>m</v>
          </cell>
          <cell r="F217">
            <v>4.5999999999999996</v>
          </cell>
        </row>
        <row r="218">
          <cell r="B218" t="str">
            <v>Largura, lateral</v>
          </cell>
          <cell r="E218" t="str">
            <v>m</v>
          </cell>
          <cell r="F218">
            <v>4.05</v>
          </cell>
        </row>
        <row r="219">
          <cell r="B219" t="str">
            <v>Espessura</v>
          </cell>
          <cell r="E219" t="str">
            <v>m</v>
          </cell>
          <cell r="F219">
            <v>0.3</v>
          </cell>
        </row>
        <row r="220">
          <cell r="B220" t="str">
            <v>Volume</v>
          </cell>
          <cell r="E220" t="str">
            <v>m3</v>
          </cell>
          <cell r="F220">
            <v>5.5889999999999995</v>
          </cell>
        </row>
        <row r="221">
          <cell r="B221" t="str">
            <v>Repetição</v>
          </cell>
          <cell r="E221" t="str">
            <v>-</v>
          </cell>
          <cell r="F221">
            <v>2</v>
          </cell>
        </row>
        <row r="222">
          <cell r="B222" t="str">
            <v>Volume Total</v>
          </cell>
          <cell r="E222" t="str">
            <v>m3</v>
          </cell>
          <cell r="G222">
            <v>11.177999999999999</v>
          </cell>
        </row>
        <row r="223">
          <cell r="B223" t="str">
            <v>Boca - Cunha Frontal (Muro Central)</v>
          </cell>
        </row>
        <row r="224">
          <cell r="B224" t="str">
            <v>Altura</v>
          </cell>
          <cell r="E224" t="str">
            <v>m</v>
          </cell>
          <cell r="F224">
            <v>2.5</v>
          </cell>
        </row>
        <row r="225">
          <cell r="B225" t="str">
            <v>Largura</v>
          </cell>
          <cell r="E225" t="str">
            <v>m</v>
          </cell>
          <cell r="F225">
            <v>0.8</v>
          </cell>
        </row>
        <row r="226">
          <cell r="B226" t="str">
            <v>Espessura</v>
          </cell>
          <cell r="E226" t="str">
            <v>m</v>
          </cell>
          <cell r="F226">
            <v>0.3</v>
          </cell>
        </row>
        <row r="227">
          <cell r="B227" t="str">
            <v>Volume</v>
          </cell>
          <cell r="E227" t="str">
            <v>m3</v>
          </cell>
          <cell r="F227">
            <v>0.3</v>
          </cell>
        </row>
        <row r="228">
          <cell r="B228" t="str">
            <v>Repetição</v>
          </cell>
          <cell r="E228" t="str">
            <v>-</v>
          </cell>
          <cell r="F228">
            <v>0</v>
          </cell>
        </row>
        <row r="229">
          <cell r="B229" t="str">
            <v>Volume Total</v>
          </cell>
          <cell r="E229" t="str">
            <v>m3</v>
          </cell>
          <cell r="G229">
            <v>0</v>
          </cell>
        </row>
        <row r="230">
          <cell r="B230" t="str">
            <v>Boca - Recrava Frontal ( x 2 )</v>
          </cell>
        </row>
        <row r="231">
          <cell r="B231" t="str">
            <v>Comprimento</v>
          </cell>
          <cell r="E231" t="str">
            <v>m</v>
          </cell>
          <cell r="F231">
            <v>4.5999999999999996</v>
          </cell>
        </row>
        <row r="232">
          <cell r="B232" t="str">
            <v>Altura</v>
          </cell>
          <cell r="E232" t="str">
            <v>m</v>
          </cell>
          <cell r="F232">
            <v>0.4</v>
          </cell>
        </row>
        <row r="233">
          <cell r="B233" t="str">
            <v>Largura</v>
          </cell>
          <cell r="E233" t="str">
            <v>m</v>
          </cell>
          <cell r="F233">
            <v>0.4</v>
          </cell>
        </row>
        <row r="234">
          <cell r="B234" t="str">
            <v>Volume</v>
          </cell>
          <cell r="E234" t="str">
            <v>m3</v>
          </cell>
          <cell r="F234">
            <v>0.73599999999999999</v>
          </cell>
        </row>
        <row r="235">
          <cell r="B235" t="str">
            <v>Repetição</v>
          </cell>
          <cell r="E235" t="str">
            <v>-</v>
          </cell>
          <cell r="F235">
            <v>2</v>
          </cell>
        </row>
        <row r="236">
          <cell r="B236" t="str">
            <v>Volume Total</v>
          </cell>
          <cell r="E236" t="str">
            <v>m3</v>
          </cell>
          <cell r="G236">
            <v>1.472</v>
          </cell>
        </row>
        <row r="238">
          <cell r="A238" t="str">
            <v>4.21.4</v>
          </cell>
          <cell r="B238" t="e">
            <v>#N/A</v>
          </cell>
          <cell r="E238" t="e">
            <v>#N/A</v>
          </cell>
          <cell r="G238">
            <v>11.16</v>
          </cell>
        </row>
        <row r="239">
          <cell r="B239" t="str">
            <v>Laje em concreto armado</v>
          </cell>
        </row>
        <row r="240">
          <cell r="B240" t="str">
            <v>Comprimento</v>
          </cell>
          <cell r="E240" t="str">
            <v>m</v>
          </cell>
          <cell r="F240">
            <v>12</v>
          </cell>
        </row>
        <row r="241">
          <cell r="B241" t="str">
            <v>Largura</v>
          </cell>
          <cell r="E241" t="str">
            <v>m</v>
          </cell>
          <cell r="F241">
            <v>3.1</v>
          </cell>
        </row>
        <row r="242">
          <cell r="B242" t="str">
            <v>Espessura</v>
          </cell>
          <cell r="E242" t="str">
            <v>m</v>
          </cell>
          <cell r="F242">
            <v>0.3</v>
          </cell>
        </row>
        <row r="243">
          <cell r="B243" t="str">
            <v>Volume</v>
          </cell>
          <cell r="E243" t="str">
            <v>m3</v>
          </cell>
          <cell r="F243">
            <v>11.16</v>
          </cell>
        </row>
        <row r="244">
          <cell r="B244" t="str">
            <v>Repetição</v>
          </cell>
          <cell r="E244" t="str">
            <v>-</v>
          </cell>
          <cell r="F244">
            <v>1</v>
          </cell>
        </row>
        <row r="245">
          <cell r="B245" t="str">
            <v>Volume Total</v>
          </cell>
          <cell r="E245" t="str">
            <v>m3</v>
          </cell>
          <cell r="G245">
            <v>11.16</v>
          </cell>
        </row>
        <row r="248">
          <cell r="A248" t="str">
            <v>4.21.5</v>
          </cell>
          <cell r="B248" t="e">
            <v>#N/A</v>
          </cell>
          <cell r="E248" t="e">
            <v>#N/A</v>
          </cell>
          <cell r="G248">
            <v>1227.5999999999999</v>
          </cell>
        </row>
        <row r="249">
          <cell r="B249" t="str">
            <v>Laje em concreto armado</v>
          </cell>
        </row>
        <row r="250">
          <cell r="B250" t="e">
            <v>#N/A</v>
          </cell>
          <cell r="E250" t="e">
            <v>#N/A</v>
          </cell>
          <cell r="F250">
            <v>11.16</v>
          </cell>
        </row>
        <row r="251">
          <cell r="B251" t="str">
            <v>Taxa de ferro por m³ de concreto</v>
          </cell>
          <cell r="E251" t="str">
            <v>Kg/m³</v>
          </cell>
          <cell r="F251">
            <v>110</v>
          </cell>
        </row>
        <row r="252">
          <cell r="B252" t="str">
            <v>Quantidade de ferro</v>
          </cell>
          <cell r="E252" t="str">
            <v>Kg</v>
          </cell>
          <cell r="F252">
            <v>1227.5999999999999</v>
          </cell>
        </row>
        <row r="253">
          <cell r="B253" t="str">
            <v>Quantidade Total</v>
          </cell>
          <cell r="E253" t="str">
            <v>Kg</v>
          </cell>
          <cell r="G253">
            <v>1227.5999999999999</v>
          </cell>
        </row>
        <row r="256">
          <cell r="A256" t="str">
            <v>4.21.6</v>
          </cell>
          <cell r="B256" t="str">
            <v>Forma comum de madeira</v>
          </cell>
          <cell r="G256">
            <v>287.702</v>
          </cell>
        </row>
        <row r="257">
          <cell r="B257" t="str">
            <v>Corpo - Muro da extremidade - parte externa ( x2)</v>
          </cell>
        </row>
        <row r="258">
          <cell r="B258" t="str">
            <v>Comprimento</v>
          </cell>
          <cell r="C258" t="str">
            <v>m</v>
          </cell>
          <cell r="F258">
            <v>12</v>
          </cell>
        </row>
        <row r="259">
          <cell r="B259" t="str">
            <v>Altura</v>
          </cell>
          <cell r="C259" t="str">
            <v>m</v>
          </cell>
          <cell r="F259">
            <v>3.0999999999999996</v>
          </cell>
        </row>
        <row r="260">
          <cell r="B260" t="str">
            <v>Área</v>
          </cell>
          <cell r="C260" t="str">
            <v>m2</v>
          </cell>
          <cell r="F260">
            <v>37.199999999999996</v>
          </cell>
        </row>
        <row r="261">
          <cell r="B261" t="str">
            <v>Repetição</v>
          </cell>
          <cell r="C261" t="str">
            <v>-</v>
          </cell>
          <cell r="F261">
            <v>2</v>
          </cell>
        </row>
        <row r="262">
          <cell r="B262" t="str">
            <v>Área Total</v>
          </cell>
          <cell r="C262" t="str">
            <v>m3</v>
          </cell>
          <cell r="G262">
            <v>74.399999999999991</v>
          </cell>
        </row>
        <row r="263">
          <cell r="B263" t="str">
            <v>Corpo - Muro da extremidade  - parte interna ( x2)</v>
          </cell>
        </row>
        <row r="264">
          <cell r="B264" t="str">
            <v>Comprimento</v>
          </cell>
          <cell r="C264" t="str">
            <v>m</v>
          </cell>
          <cell r="F264">
            <v>12</v>
          </cell>
        </row>
        <row r="265">
          <cell r="B265" t="str">
            <v>Altura</v>
          </cell>
          <cell r="C265" t="str">
            <v>m</v>
          </cell>
          <cell r="F265">
            <v>2.5</v>
          </cell>
        </row>
        <row r="266">
          <cell r="B266" t="str">
            <v>Área</v>
          </cell>
          <cell r="C266" t="str">
            <v>m2</v>
          </cell>
          <cell r="F266">
            <v>30</v>
          </cell>
        </row>
        <row r="267">
          <cell r="B267" t="str">
            <v>Repetição</v>
          </cell>
          <cell r="C267" t="str">
            <v>-</v>
          </cell>
          <cell r="F267">
            <v>2</v>
          </cell>
        </row>
        <row r="268">
          <cell r="B268" t="str">
            <v>Área Total</v>
          </cell>
          <cell r="C268" t="str">
            <v>m3</v>
          </cell>
          <cell r="G268">
            <v>60</v>
          </cell>
        </row>
        <row r="269">
          <cell r="B269" t="str">
            <v>Corpo - Muro Central e central ( x0)</v>
          </cell>
        </row>
        <row r="270">
          <cell r="B270" t="str">
            <v>Comprimento</v>
          </cell>
          <cell r="C270" t="str">
            <v>m</v>
          </cell>
          <cell r="F270">
            <v>12</v>
          </cell>
        </row>
        <row r="271">
          <cell r="B271" t="str">
            <v>Altura</v>
          </cell>
          <cell r="C271" t="str">
            <v>m</v>
          </cell>
          <cell r="F271">
            <v>2.5</v>
          </cell>
        </row>
        <row r="272">
          <cell r="B272" t="str">
            <v>Área</v>
          </cell>
          <cell r="C272" t="str">
            <v>m2</v>
          </cell>
          <cell r="F272">
            <v>30</v>
          </cell>
        </row>
        <row r="273">
          <cell r="B273" t="str">
            <v>Repetição</v>
          </cell>
          <cell r="C273" t="str">
            <v>-</v>
          </cell>
          <cell r="F273">
            <v>0</v>
          </cell>
        </row>
        <row r="274">
          <cell r="B274" t="str">
            <v>Área Total</v>
          </cell>
          <cell r="C274" t="str">
            <v>m3</v>
          </cell>
          <cell r="G274">
            <v>0</v>
          </cell>
        </row>
        <row r="275">
          <cell r="B275" t="str">
            <v>Corpo - Laje em Concreto - fundo  ( x1)</v>
          </cell>
        </row>
        <row r="276">
          <cell r="B276" t="str">
            <v>Comprimento</v>
          </cell>
          <cell r="C276" t="str">
            <v>m</v>
          </cell>
          <cell r="F276">
            <v>12</v>
          </cell>
        </row>
        <row r="277">
          <cell r="B277" t="str">
            <v>Altura</v>
          </cell>
          <cell r="C277" t="str">
            <v>m</v>
          </cell>
          <cell r="F277">
            <v>2.5</v>
          </cell>
        </row>
        <row r="278">
          <cell r="B278" t="str">
            <v>Área 1</v>
          </cell>
          <cell r="C278" t="str">
            <v>m2</v>
          </cell>
          <cell r="F278">
            <v>30</v>
          </cell>
        </row>
        <row r="279">
          <cell r="B279" t="str">
            <v>Corpo - Laje em Concreto - frontal  ( x1)</v>
          </cell>
        </row>
        <row r="280">
          <cell r="B280" t="str">
            <v>Comprimento</v>
          </cell>
          <cell r="C280" t="str">
            <v>m</v>
          </cell>
          <cell r="F280">
            <v>3.1</v>
          </cell>
        </row>
        <row r="281">
          <cell r="B281" t="str">
            <v>Altura</v>
          </cell>
          <cell r="C281" t="str">
            <v>m</v>
          </cell>
          <cell r="F281">
            <v>0.3</v>
          </cell>
        </row>
        <row r="282">
          <cell r="B282" t="str">
            <v>Área 2</v>
          </cell>
          <cell r="C282" t="str">
            <v>m2</v>
          </cell>
          <cell r="F282">
            <v>0.92999999999999994</v>
          </cell>
        </row>
        <row r="283">
          <cell r="B283" t="str">
            <v>Repetição</v>
          </cell>
          <cell r="C283" t="str">
            <v>-</v>
          </cell>
          <cell r="F283">
            <v>1</v>
          </cell>
        </row>
        <row r="284">
          <cell r="B284" t="str">
            <v>Área 2</v>
          </cell>
          <cell r="C284" t="str">
            <v>m2</v>
          </cell>
          <cell r="F284">
            <v>0.92999999999999994</v>
          </cell>
        </row>
        <row r="285">
          <cell r="B285" t="str">
            <v>Área  1+2</v>
          </cell>
          <cell r="F285">
            <v>30.93</v>
          </cell>
        </row>
        <row r="286">
          <cell r="B286" t="str">
            <v>Repetição</v>
          </cell>
          <cell r="C286" t="str">
            <v>-</v>
          </cell>
          <cell r="F286">
            <v>1</v>
          </cell>
        </row>
        <row r="287">
          <cell r="B287" t="str">
            <v>Área Total</v>
          </cell>
          <cell r="C287" t="str">
            <v>m3</v>
          </cell>
          <cell r="G287">
            <v>30.93</v>
          </cell>
        </row>
        <row r="288">
          <cell r="B288" t="str">
            <v>Corpo - Capitel ( x2)</v>
          </cell>
        </row>
        <row r="289">
          <cell r="B289" t="str">
            <v>Comprimento</v>
          </cell>
          <cell r="C289" t="str">
            <v>m</v>
          </cell>
          <cell r="F289">
            <v>3.7</v>
          </cell>
        </row>
        <row r="290">
          <cell r="B290" t="str">
            <v>Altura</v>
          </cell>
          <cell r="C290" t="str">
            <v>m</v>
          </cell>
          <cell r="F290">
            <v>0.35</v>
          </cell>
        </row>
        <row r="291">
          <cell r="B291" t="str">
            <v>Área</v>
          </cell>
          <cell r="C291" t="str">
            <v>m2</v>
          </cell>
          <cell r="F291">
            <v>1.2949999999999999</v>
          </cell>
        </row>
        <row r="292">
          <cell r="B292" t="str">
            <v>Repetição</v>
          </cell>
          <cell r="C292" t="str">
            <v>-</v>
          </cell>
          <cell r="F292">
            <v>2</v>
          </cell>
        </row>
        <row r="293">
          <cell r="B293" t="str">
            <v>Área 1</v>
          </cell>
          <cell r="C293" t="str">
            <v>m3</v>
          </cell>
          <cell r="F293">
            <v>2.59</v>
          </cell>
        </row>
        <row r="294">
          <cell r="B294" t="str">
            <v>Comprimento</v>
          </cell>
          <cell r="C294" t="str">
            <v>m</v>
          </cell>
          <cell r="F294">
            <v>0.35</v>
          </cell>
        </row>
        <row r="295">
          <cell r="B295" t="str">
            <v>Altura</v>
          </cell>
          <cell r="C295" t="str">
            <v>m</v>
          </cell>
          <cell r="F295">
            <v>0.3</v>
          </cell>
        </row>
        <row r="296">
          <cell r="B296" t="str">
            <v>Área</v>
          </cell>
          <cell r="C296" t="str">
            <v>m2</v>
          </cell>
          <cell r="F296">
            <v>0.105</v>
          </cell>
        </row>
        <row r="297">
          <cell r="B297" t="str">
            <v>Repetição</v>
          </cell>
          <cell r="C297" t="str">
            <v>-</v>
          </cell>
          <cell r="F297">
            <v>2</v>
          </cell>
        </row>
        <row r="298">
          <cell r="B298" t="str">
            <v>Área 2</v>
          </cell>
          <cell r="C298" t="str">
            <v>m3</v>
          </cell>
          <cell r="F298">
            <v>0.21</v>
          </cell>
        </row>
        <row r="299">
          <cell r="B299" t="str">
            <v>Área  1+2</v>
          </cell>
          <cell r="F299">
            <v>2.8</v>
          </cell>
        </row>
        <row r="300">
          <cell r="B300" t="str">
            <v>Repetição</v>
          </cell>
          <cell r="C300" t="str">
            <v>-</v>
          </cell>
          <cell r="F300">
            <v>2</v>
          </cell>
        </row>
        <row r="301">
          <cell r="B301" t="str">
            <v>Área Total</v>
          </cell>
          <cell r="C301" t="str">
            <v>m3</v>
          </cell>
          <cell r="G301">
            <v>5.6</v>
          </cell>
        </row>
        <row r="302">
          <cell r="B302" t="str">
            <v>Corpo - Cunha do Muro Central ( x0)</v>
          </cell>
        </row>
        <row r="303">
          <cell r="B303" t="str">
            <v>Altura</v>
          </cell>
          <cell r="C303" t="str">
            <v>m</v>
          </cell>
          <cell r="F303">
            <v>2.5</v>
          </cell>
        </row>
        <row r="304">
          <cell r="B304" t="str">
            <v>Largura da forma</v>
          </cell>
          <cell r="C304" t="str">
            <v>m</v>
          </cell>
          <cell r="F304">
            <v>0.5</v>
          </cell>
        </row>
        <row r="305">
          <cell r="B305" t="str">
            <v>Área</v>
          </cell>
          <cell r="C305" t="str">
            <v>m2</v>
          </cell>
          <cell r="F305">
            <v>1.25</v>
          </cell>
        </row>
        <row r="306">
          <cell r="B306" t="str">
            <v>Repetição</v>
          </cell>
          <cell r="C306" t="str">
            <v>-</v>
          </cell>
          <cell r="F306">
            <v>0</v>
          </cell>
        </row>
        <row r="307">
          <cell r="B307" t="str">
            <v>Área</v>
          </cell>
          <cell r="C307" t="str">
            <v>m3</v>
          </cell>
          <cell r="F307">
            <v>0</v>
          </cell>
        </row>
        <row r="308">
          <cell r="B308" t="str">
            <v>Repetição</v>
          </cell>
          <cell r="C308" t="str">
            <v>-</v>
          </cell>
          <cell r="F308">
            <v>0</v>
          </cell>
        </row>
        <row r="309">
          <cell r="B309" t="str">
            <v>Área</v>
          </cell>
          <cell r="C309" t="str">
            <v>m3</v>
          </cell>
          <cell r="F309">
            <v>0</v>
          </cell>
          <cell r="G309">
            <v>0</v>
          </cell>
        </row>
        <row r="310">
          <cell r="B310" t="str">
            <v>Boca - Ala ( x1)</v>
          </cell>
        </row>
        <row r="311">
          <cell r="B311" t="str">
            <v>Seçao frontal</v>
          </cell>
        </row>
        <row r="312">
          <cell r="B312" t="str">
            <v>Altura</v>
          </cell>
          <cell r="C312" t="str">
            <v>m</v>
          </cell>
          <cell r="F312">
            <v>0.45</v>
          </cell>
        </row>
        <row r="313">
          <cell r="B313" t="str">
            <v>Largura</v>
          </cell>
          <cell r="C313" t="str">
            <v>m</v>
          </cell>
          <cell r="F313">
            <v>0.6</v>
          </cell>
        </row>
        <row r="314">
          <cell r="B314" t="str">
            <v>Área</v>
          </cell>
          <cell r="C314" t="str">
            <v>m2</v>
          </cell>
          <cell r="F314">
            <v>0.27</v>
          </cell>
        </row>
        <row r="315">
          <cell r="B315" t="str">
            <v>Seçao lateral</v>
          </cell>
        </row>
        <row r="316">
          <cell r="B316" t="str">
            <v>Comprimento</v>
          </cell>
          <cell r="C316" t="str">
            <v>m</v>
          </cell>
          <cell r="F316">
            <v>0.9</v>
          </cell>
        </row>
        <row r="317">
          <cell r="B317" t="str">
            <v>Altura</v>
          </cell>
          <cell r="C317" t="str">
            <v>m</v>
          </cell>
          <cell r="F317">
            <v>2.5</v>
          </cell>
        </row>
        <row r="318">
          <cell r="B318" t="str">
            <v>Largura</v>
          </cell>
          <cell r="C318" t="str">
            <v>m</v>
          </cell>
          <cell r="F318">
            <v>3.75</v>
          </cell>
        </row>
        <row r="319">
          <cell r="B319" t="str">
            <v>Área</v>
          </cell>
          <cell r="C319" t="str">
            <v>m2</v>
          </cell>
          <cell r="F319">
            <v>6.375</v>
          </cell>
        </row>
        <row r="320">
          <cell r="B320" t="str">
            <v>Repetição</v>
          </cell>
          <cell r="C320" t="str">
            <v>-</v>
          </cell>
          <cell r="F320">
            <v>2</v>
          </cell>
        </row>
        <row r="321">
          <cell r="B321" t="str">
            <v>Área Lateral</v>
          </cell>
          <cell r="C321" t="str">
            <v>m2</v>
          </cell>
          <cell r="F321">
            <v>12.75</v>
          </cell>
        </row>
        <row r="322">
          <cell r="B322" t="str">
            <v>Seçao Superior</v>
          </cell>
        </row>
        <row r="323">
          <cell r="B323" t="str">
            <v>Comprimento</v>
          </cell>
          <cell r="C323" t="str">
            <v>m</v>
          </cell>
          <cell r="F323">
            <v>4.2038672671719786</v>
          </cell>
        </row>
        <row r="324">
          <cell r="B324" t="str">
            <v>Altura</v>
          </cell>
          <cell r="C324" t="str">
            <v>m</v>
          </cell>
          <cell r="F324">
            <v>0.6</v>
          </cell>
        </row>
        <row r="325">
          <cell r="B325" t="str">
            <v>Largura</v>
          </cell>
          <cell r="C325" t="str">
            <v>m</v>
          </cell>
          <cell r="F325">
            <v>0.9</v>
          </cell>
        </row>
        <row r="326">
          <cell r="B326" t="str">
            <v>Área</v>
          </cell>
          <cell r="C326" t="str">
            <v>m2</v>
          </cell>
          <cell r="F326">
            <v>3.1529004503789837</v>
          </cell>
        </row>
        <row r="327">
          <cell r="B327" t="str">
            <v>Área Total</v>
          </cell>
          <cell r="C327" t="str">
            <v>m2</v>
          </cell>
          <cell r="F327">
            <v>16.172900450378982</v>
          </cell>
        </row>
        <row r="328">
          <cell r="B328" t="str">
            <v>Repetição</v>
          </cell>
          <cell r="C328" t="str">
            <v>-</v>
          </cell>
          <cell r="F328">
            <v>1</v>
          </cell>
        </row>
        <row r="329">
          <cell r="B329" t="str">
            <v>Área Superior</v>
          </cell>
          <cell r="C329" t="str">
            <v>m2</v>
          </cell>
          <cell r="F329">
            <v>16.172900450378982</v>
          </cell>
        </row>
        <row r="330">
          <cell r="B330" t="str">
            <v>Area Total (Frontal + Lateral + superior)</v>
          </cell>
          <cell r="C330" t="str">
            <v>m2</v>
          </cell>
          <cell r="F330">
            <v>29.192900450378982</v>
          </cell>
        </row>
        <row r="331">
          <cell r="B331" t="str">
            <v>Repetição</v>
          </cell>
          <cell r="C331" t="str">
            <v>-</v>
          </cell>
          <cell r="F331">
            <v>4</v>
          </cell>
        </row>
        <row r="332">
          <cell r="B332" t="str">
            <v>Area Total (Lateral + superior)</v>
          </cell>
          <cell r="C332" t="str">
            <v>m3</v>
          </cell>
          <cell r="G332">
            <v>116.77160180151593</v>
          </cell>
        </row>
        <row r="334">
          <cell r="A334" t="str">
            <v>4.21.7</v>
          </cell>
          <cell r="B334" t="e">
            <v>#N/A</v>
          </cell>
          <cell r="C334" t="e">
            <v>#N/A</v>
          </cell>
          <cell r="G334">
            <v>75</v>
          </cell>
        </row>
        <row r="335">
          <cell r="B335" t="str">
            <v>Corpo - Laje em concreto armado</v>
          </cell>
        </row>
        <row r="336">
          <cell r="B336" t="str">
            <v>Comprimento</v>
          </cell>
          <cell r="C336" t="str">
            <v>m</v>
          </cell>
          <cell r="F336">
            <v>12</v>
          </cell>
        </row>
        <row r="337">
          <cell r="B337" t="str">
            <v>Largura</v>
          </cell>
          <cell r="C337" t="str">
            <v>m</v>
          </cell>
          <cell r="F337">
            <v>2.5</v>
          </cell>
        </row>
        <row r="338">
          <cell r="B338" t="str">
            <v>Altura</v>
          </cell>
          <cell r="C338" t="str">
            <v>m</v>
          </cell>
          <cell r="F338">
            <v>2.5</v>
          </cell>
        </row>
        <row r="339">
          <cell r="B339" t="str">
            <v>Volume</v>
          </cell>
          <cell r="C339" t="str">
            <v>m3</v>
          </cell>
          <cell r="F339">
            <v>75</v>
          </cell>
        </row>
        <row r="340">
          <cell r="B340" t="str">
            <v>Repetição</v>
          </cell>
          <cell r="C340" t="str">
            <v>-</v>
          </cell>
          <cell r="F340">
            <v>1</v>
          </cell>
        </row>
        <row r="341">
          <cell r="B341" t="str">
            <v>Volume Total</v>
          </cell>
          <cell r="C341" t="str">
            <v>m3</v>
          </cell>
          <cell r="G341">
            <v>75</v>
          </cell>
        </row>
        <row r="344">
          <cell r="A344" t="str">
            <v>4.21.8</v>
          </cell>
          <cell r="B344" t="e">
            <v>#N/A</v>
          </cell>
          <cell r="C344" t="e">
            <v>#N/A</v>
          </cell>
          <cell r="G344">
            <v>3.1619999999999999</v>
          </cell>
        </row>
        <row r="345">
          <cell r="B345" t="str">
            <v>Corpo - Muro extremo e central - reboco ( x2)</v>
          </cell>
        </row>
        <row r="346">
          <cell r="B346" t="str">
            <v>Comprimento</v>
          </cell>
          <cell r="C346" t="str">
            <v>m</v>
          </cell>
          <cell r="F346">
            <v>12</v>
          </cell>
        </row>
        <row r="347">
          <cell r="B347" t="str">
            <v>Altura</v>
          </cell>
          <cell r="C347" t="str">
            <v>m</v>
          </cell>
          <cell r="F347">
            <v>2.5</v>
          </cell>
        </row>
        <row r="348">
          <cell r="B348" t="str">
            <v>Área</v>
          </cell>
          <cell r="C348" t="str">
            <v>m2</v>
          </cell>
          <cell r="F348">
            <v>30</v>
          </cell>
        </row>
        <row r="349">
          <cell r="B349" t="str">
            <v>Espessura</v>
          </cell>
          <cell r="C349" t="str">
            <v>m</v>
          </cell>
          <cell r="F349">
            <v>0.03</v>
          </cell>
        </row>
        <row r="350">
          <cell r="B350" t="str">
            <v>Volume</v>
          </cell>
          <cell r="C350" t="str">
            <v>m3</v>
          </cell>
          <cell r="F350">
            <v>0.89999999999999991</v>
          </cell>
        </row>
        <row r="351">
          <cell r="B351" t="str">
            <v>Repetição</v>
          </cell>
          <cell r="C351" t="str">
            <v>-</v>
          </cell>
          <cell r="F351">
            <v>2</v>
          </cell>
        </row>
        <row r="352">
          <cell r="B352" t="str">
            <v>Volume Total</v>
          </cell>
          <cell r="C352" t="str">
            <v>m3</v>
          </cell>
          <cell r="G352">
            <v>1.7999999999999998</v>
          </cell>
        </row>
        <row r="353">
          <cell r="B353" t="str">
            <v>Corpo - Capitel -  reboco ( x2)</v>
          </cell>
        </row>
        <row r="354">
          <cell r="B354" t="str">
            <v>Comprimento</v>
          </cell>
          <cell r="C354" t="str">
            <v>m</v>
          </cell>
          <cell r="F354">
            <v>3.7</v>
          </cell>
        </row>
        <row r="355">
          <cell r="B355" t="str">
            <v>Altura</v>
          </cell>
          <cell r="C355" t="str">
            <v>m</v>
          </cell>
          <cell r="F355">
            <v>0.35</v>
          </cell>
        </row>
        <row r="356">
          <cell r="B356" t="str">
            <v>Largura</v>
          </cell>
          <cell r="C356" t="str">
            <v>m</v>
          </cell>
          <cell r="F356">
            <v>0.3</v>
          </cell>
        </row>
        <row r="357">
          <cell r="B357" t="str">
            <v>Área</v>
          </cell>
          <cell r="C357" t="str">
            <v>m2</v>
          </cell>
          <cell r="F357">
            <v>3.91</v>
          </cell>
        </row>
        <row r="358">
          <cell r="B358" t="str">
            <v>Espessura</v>
          </cell>
          <cell r="C358" t="str">
            <v>m</v>
          </cell>
          <cell r="F358">
            <v>0.03</v>
          </cell>
        </row>
        <row r="359">
          <cell r="B359" t="str">
            <v>Volume</v>
          </cell>
          <cell r="C359" t="str">
            <v>m3</v>
          </cell>
          <cell r="F359">
            <v>0.1173</v>
          </cell>
        </row>
        <row r="360">
          <cell r="B360" t="str">
            <v>Repetição</v>
          </cell>
          <cell r="C360" t="str">
            <v>-</v>
          </cell>
          <cell r="F360">
            <v>2</v>
          </cell>
        </row>
        <row r="361">
          <cell r="B361" t="str">
            <v>Volume Total</v>
          </cell>
          <cell r="C361" t="str">
            <v>m3</v>
          </cell>
          <cell r="G361">
            <v>0.2346</v>
          </cell>
        </row>
        <row r="362">
          <cell r="B362" t="str">
            <v>Boca - Ala -  reboco ( x4)</v>
          </cell>
        </row>
        <row r="363">
          <cell r="B363" t="str">
            <v>Seçao 1</v>
          </cell>
        </row>
        <row r="364">
          <cell r="B364" t="str">
            <v>Altura</v>
          </cell>
          <cell r="C364" t="str">
            <v>m</v>
          </cell>
          <cell r="F364">
            <v>0.45</v>
          </cell>
        </row>
        <row r="365">
          <cell r="B365" t="str">
            <v>Largura</v>
          </cell>
          <cell r="C365" t="str">
            <v>m</v>
          </cell>
          <cell r="F365">
            <v>0.6</v>
          </cell>
        </row>
        <row r="366">
          <cell r="B366" t="str">
            <v>Área</v>
          </cell>
          <cell r="C366" t="str">
            <v>m2</v>
          </cell>
          <cell r="F366">
            <v>0.27</v>
          </cell>
        </row>
        <row r="367">
          <cell r="B367" t="str">
            <v>Seçao 2</v>
          </cell>
        </row>
        <row r="368">
          <cell r="B368" t="str">
            <v>Comprimento</v>
          </cell>
          <cell r="C368" t="str">
            <v>m</v>
          </cell>
          <cell r="F368">
            <v>3.75</v>
          </cell>
        </row>
        <row r="369">
          <cell r="B369" t="str">
            <v>Altura</v>
          </cell>
          <cell r="C369" t="str">
            <v>m</v>
          </cell>
          <cell r="F369">
            <v>2.5</v>
          </cell>
        </row>
        <row r="370">
          <cell r="B370" t="str">
            <v>Largura</v>
          </cell>
          <cell r="C370" t="str">
            <v>m</v>
          </cell>
          <cell r="F370">
            <v>0.9</v>
          </cell>
        </row>
        <row r="371">
          <cell r="B371" t="str">
            <v>Área</v>
          </cell>
          <cell r="C371" t="str">
            <v>m2</v>
          </cell>
          <cell r="F371">
            <v>6.375</v>
          </cell>
        </row>
        <row r="372">
          <cell r="B372" t="str">
            <v>Seçao 3</v>
          </cell>
        </row>
        <row r="373">
          <cell r="B373" t="str">
            <v>Comprimento</v>
          </cell>
          <cell r="C373" t="str">
            <v>m</v>
          </cell>
          <cell r="F373">
            <v>4.0770700263792383</v>
          </cell>
        </row>
        <row r="374">
          <cell r="B374" t="str">
            <v>Altura</v>
          </cell>
          <cell r="C374" t="str">
            <v>m</v>
          </cell>
          <cell r="F374">
            <v>0.45</v>
          </cell>
        </row>
        <row r="375">
          <cell r="B375" t="str">
            <v>Largura</v>
          </cell>
          <cell r="C375" t="str">
            <v>m</v>
          </cell>
          <cell r="F375">
            <v>0.9</v>
          </cell>
        </row>
        <row r="376">
          <cell r="B376" t="str">
            <v>Área</v>
          </cell>
          <cell r="C376" t="str">
            <v>m2</v>
          </cell>
          <cell r="F376">
            <v>2.752022267805986</v>
          </cell>
        </row>
        <row r="377">
          <cell r="B377" t="str">
            <v>Área Total</v>
          </cell>
          <cell r="C377" t="str">
            <v>m2</v>
          </cell>
          <cell r="F377">
            <v>9.3970222678059852</v>
          </cell>
        </row>
        <row r="378">
          <cell r="B378" t="str">
            <v>Espessura</v>
          </cell>
          <cell r="C378" t="str">
            <v>m</v>
          </cell>
          <cell r="F378">
            <v>0.03</v>
          </cell>
        </row>
        <row r="379">
          <cell r="B379" t="str">
            <v>Volume</v>
          </cell>
          <cell r="C379" t="str">
            <v>m3</v>
          </cell>
          <cell r="F379">
            <v>0.28191066803417952</v>
          </cell>
        </row>
        <row r="380">
          <cell r="B380" t="str">
            <v>Repetição</v>
          </cell>
          <cell r="C380" t="str">
            <v>-</v>
          </cell>
          <cell r="F380">
            <v>4</v>
          </cell>
        </row>
        <row r="381">
          <cell r="B381" t="str">
            <v>Volume Total</v>
          </cell>
          <cell r="C381" t="str">
            <v>m3</v>
          </cell>
          <cell r="G381">
            <v>1.1276426721367181</v>
          </cell>
        </row>
        <row r="384">
          <cell r="A384" t="str">
            <v>4.21.9</v>
          </cell>
          <cell r="B384" t="e">
            <v>#N/A</v>
          </cell>
          <cell r="E384" t="e">
            <v>#N/A</v>
          </cell>
          <cell r="G384">
            <v>3.363</v>
          </cell>
        </row>
        <row r="385">
          <cell r="B385" t="str">
            <v>Corpo - Piso da calçada</v>
          </cell>
        </row>
        <row r="386">
          <cell r="B386" t="str">
            <v>Comprimento</v>
          </cell>
          <cell r="E386" t="str">
            <v>m</v>
          </cell>
          <cell r="F386">
            <v>12</v>
          </cell>
        </row>
        <row r="387">
          <cell r="B387" t="str">
            <v>Largura</v>
          </cell>
          <cell r="E387" t="str">
            <v>m</v>
          </cell>
          <cell r="F387">
            <v>2.5</v>
          </cell>
        </row>
        <row r="388">
          <cell r="B388" t="str">
            <v>Espessura</v>
          </cell>
          <cell r="E388" t="str">
            <v>m</v>
          </cell>
          <cell r="F388">
            <v>0.05</v>
          </cell>
        </row>
        <row r="389">
          <cell r="B389" t="str">
            <v>Volume</v>
          </cell>
          <cell r="E389" t="str">
            <v>m3</v>
          </cell>
          <cell r="F389">
            <v>1.5</v>
          </cell>
        </row>
        <row r="390">
          <cell r="B390" t="str">
            <v>Repetição</v>
          </cell>
          <cell r="E390" t="str">
            <v>-</v>
          </cell>
          <cell r="F390">
            <v>1</v>
          </cell>
        </row>
        <row r="391">
          <cell r="B391" t="str">
            <v>Volume Total</v>
          </cell>
          <cell r="E391" t="str">
            <v>m3</v>
          </cell>
          <cell r="G391">
            <v>1.5</v>
          </cell>
        </row>
        <row r="392">
          <cell r="B392" t="str">
            <v>Boca  - Piso da calçada</v>
          </cell>
        </row>
        <row r="393">
          <cell r="B393" t="str">
            <v>Comprimento</v>
          </cell>
          <cell r="E393" t="str">
            <v>m</v>
          </cell>
          <cell r="F393">
            <v>4.05</v>
          </cell>
        </row>
        <row r="394">
          <cell r="B394" t="str">
            <v>Largura</v>
          </cell>
          <cell r="E394" t="str">
            <v>m</v>
          </cell>
          <cell r="F394">
            <v>4.5999999999999996</v>
          </cell>
        </row>
        <row r="395">
          <cell r="B395" t="str">
            <v>Espessura</v>
          </cell>
          <cell r="E395" t="str">
            <v>m</v>
          </cell>
          <cell r="F395">
            <v>0.05</v>
          </cell>
        </row>
        <row r="396">
          <cell r="B396" t="str">
            <v>Volume</v>
          </cell>
          <cell r="E396" t="str">
            <v>m3</v>
          </cell>
          <cell r="F396">
            <v>0.93149999999999988</v>
          </cell>
        </row>
        <row r="397">
          <cell r="B397" t="str">
            <v>Repetição</v>
          </cell>
          <cell r="E397" t="str">
            <v>-</v>
          </cell>
          <cell r="F397">
            <v>2</v>
          </cell>
        </row>
        <row r="398">
          <cell r="B398" t="str">
            <v>Volume Total</v>
          </cell>
          <cell r="E398" t="str">
            <v>m3</v>
          </cell>
          <cell r="G398">
            <v>1.8629999999999998</v>
          </cell>
        </row>
        <row r="401">
          <cell r="A401" t="str">
            <v>4.22.1</v>
          </cell>
          <cell r="B401" t="e">
            <v>#N/A</v>
          </cell>
          <cell r="C401" t="e">
            <v>#N/A</v>
          </cell>
          <cell r="G401" t="e">
            <v>#N/A</v>
          </cell>
        </row>
        <row r="402">
          <cell r="A402" t="str">
            <v>4.21.3</v>
          </cell>
          <cell r="B402" t="e">
            <v>#N/A</v>
          </cell>
          <cell r="C402" t="e">
            <v>#N/A</v>
          </cell>
          <cell r="D402">
            <v>90.763999999999996</v>
          </cell>
          <cell r="E402" t="e">
            <v>#N/A</v>
          </cell>
          <cell r="F402" t="e">
            <v>#N/A</v>
          </cell>
        </row>
        <row r="403">
          <cell r="A403" t="str">
            <v>4.21.4</v>
          </cell>
          <cell r="B403" t="e">
            <v>#N/A</v>
          </cell>
          <cell r="C403" t="e">
            <v>#N/A</v>
          </cell>
          <cell r="D403">
            <v>11.16</v>
          </cell>
          <cell r="E403" t="e">
            <v>#N/A</v>
          </cell>
          <cell r="F403" t="e">
            <v>#N/A</v>
          </cell>
        </row>
        <row r="404">
          <cell r="A404" t="str">
            <v>4.21.9</v>
          </cell>
          <cell r="B404" t="e">
            <v>#N/A</v>
          </cell>
          <cell r="C404" t="e">
            <v>#N/A</v>
          </cell>
          <cell r="D404">
            <v>3.363</v>
          </cell>
          <cell r="E404" t="e">
            <v>#N/A</v>
          </cell>
          <cell r="F404" t="e">
            <v>#N/A</v>
          </cell>
        </row>
        <row r="406">
          <cell r="B406" t="str">
            <v>Quantidade de material a ser transportada</v>
          </cell>
          <cell r="C406" t="str">
            <v>t</v>
          </cell>
          <cell r="F406" t="e">
            <v>#N/A</v>
          </cell>
        </row>
        <row r="407">
          <cell r="B407" t="str">
            <v>DMT</v>
          </cell>
          <cell r="C407" t="str">
            <v>Km</v>
          </cell>
          <cell r="F407">
            <v>197</v>
          </cell>
        </row>
        <row r="408">
          <cell r="B408" t="str">
            <v>Transporte Total</v>
          </cell>
          <cell r="C408" t="str">
            <v>tkm</v>
          </cell>
          <cell r="G408" t="e">
            <v>#N/A</v>
          </cell>
        </row>
        <row r="410">
          <cell r="A410" t="str">
            <v>4.22.2</v>
          </cell>
          <cell r="B410" t="e">
            <v>#N/A</v>
          </cell>
          <cell r="C410" t="e">
            <v>#N/A</v>
          </cell>
          <cell r="G410" t="e">
            <v>#N/A</v>
          </cell>
        </row>
        <row r="412">
          <cell r="B412" t="str">
            <v>Quantidade de material a ser transportada</v>
          </cell>
          <cell r="C412" t="str">
            <v>t</v>
          </cell>
          <cell r="F412" t="e">
            <v>#N/A</v>
          </cell>
        </row>
        <row r="413">
          <cell r="B413" t="str">
            <v>DMT</v>
          </cell>
          <cell r="C413" t="str">
            <v>Km</v>
          </cell>
          <cell r="F413">
            <v>12.273</v>
          </cell>
        </row>
        <row r="414">
          <cell r="B414" t="str">
            <v>Transporte Total</v>
          </cell>
          <cell r="C414" t="str">
            <v>tkm</v>
          </cell>
          <cell r="G414" t="e">
            <v>#N/A</v>
          </cell>
        </row>
        <row r="417">
          <cell r="A417" t="str">
            <v>4.22.3</v>
          </cell>
          <cell r="B417" t="e">
            <v>#N/A</v>
          </cell>
          <cell r="C417" t="e">
            <v>#N/A</v>
          </cell>
          <cell r="G417" t="e">
            <v>#N/A</v>
          </cell>
        </row>
        <row r="418">
          <cell r="A418" t="str">
            <v>4.21.2</v>
          </cell>
          <cell r="B418" t="e">
            <v>#N/A</v>
          </cell>
          <cell r="C418" t="e">
            <v>#N/A</v>
          </cell>
          <cell r="D418">
            <v>57.6</v>
          </cell>
          <cell r="E418" t="e">
            <v>#N/A</v>
          </cell>
          <cell r="F418" t="e">
            <v>#N/A</v>
          </cell>
        </row>
        <row r="419">
          <cell r="A419" t="str">
            <v>4.21.3</v>
          </cell>
          <cell r="B419" t="e">
            <v>#N/A</v>
          </cell>
          <cell r="C419" t="e">
            <v>#N/A</v>
          </cell>
          <cell r="D419">
            <v>90.763999999999996</v>
          </cell>
          <cell r="E419" t="e">
            <v>#N/A</v>
          </cell>
          <cell r="F419" t="e">
            <v>#N/A</v>
          </cell>
        </row>
        <row r="420">
          <cell r="A420" t="str">
            <v>4.21.4</v>
          </cell>
          <cell r="B420" t="e">
            <v>#N/A</v>
          </cell>
          <cell r="C420" t="e">
            <v>#N/A</v>
          </cell>
          <cell r="D420">
            <v>11.16</v>
          </cell>
          <cell r="E420" t="e">
            <v>#N/A</v>
          </cell>
          <cell r="F420" t="e">
            <v>#N/A</v>
          </cell>
        </row>
        <row r="421">
          <cell r="A421" t="str">
            <v>4.21.9</v>
          </cell>
          <cell r="B421" t="e">
            <v>#N/A</v>
          </cell>
          <cell r="C421" t="e">
            <v>#N/A</v>
          </cell>
          <cell r="D421">
            <v>3.363</v>
          </cell>
          <cell r="E421" t="e">
            <v>#N/A</v>
          </cell>
          <cell r="F421" t="e">
            <v>#N/A</v>
          </cell>
        </row>
        <row r="423">
          <cell r="B423" t="str">
            <v>Quantidade de material a ser transportada</v>
          </cell>
          <cell r="C423" t="str">
            <v>t</v>
          </cell>
          <cell r="F423" t="e">
            <v>#N/A</v>
          </cell>
        </row>
        <row r="424">
          <cell r="B424" t="str">
            <v>DMT</v>
          </cell>
          <cell r="C424" t="str">
            <v>Km</v>
          </cell>
          <cell r="F424">
            <v>19.27</v>
          </cell>
        </row>
        <row r="425">
          <cell r="B425" t="str">
            <v>Transporte Total</v>
          </cell>
          <cell r="C425" t="str">
            <v>tkm</v>
          </cell>
          <cell r="G425" t="e">
            <v>#N/A</v>
          </cell>
        </row>
        <row r="428">
          <cell r="A428" t="str">
            <v>4.22.4</v>
          </cell>
          <cell r="B428" t="e">
            <v>#N/A</v>
          </cell>
          <cell r="C428" t="e">
            <v>#N/A</v>
          </cell>
          <cell r="G428" t="e">
            <v>#N/A</v>
          </cell>
        </row>
        <row r="429">
          <cell r="A429" t="str">
            <v>4.21.5</v>
          </cell>
          <cell r="B429" t="e">
            <v>#N/A</v>
          </cell>
          <cell r="C429" t="e">
            <v>#N/A</v>
          </cell>
          <cell r="D429">
            <v>1227.5999999999999</v>
          </cell>
          <cell r="E429" t="e">
            <v>#N/A</v>
          </cell>
          <cell r="F429" t="e">
            <v>#N/A</v>
          </cell>
        </row>
        <row r="431">
          <cell r="B431" t="str">
            <v>Quantidade de material a ser transportada</v>
          </cell>
          <cell r="C431" t="str">
            <v>t</v>
          </cell>
          <cell r="F431" t="e">
            <v>#N/A</v>
          </cell>
        </row>
        <row r="432">
          <cell r="B432" t="str">
            <v>DMT</v>
          </cell>
          <cell r="C432" t="str">
            <v>Km</v>
          </cell>
          <cell r="F432">
            <v>357</v>
          </cell>
        </row>
        <row r="433">
          <cell r="B433" t="str">
            <v>Transporte Total</v>
          </cell>
          <cell r="C433" t="str">
            <v>tkm</v>
          </cell>
          <cell r="G433" t="e">
            <v>#N/A</v>
          </cell>
        </row>
        <row r="435">
          <cell r="A435" t="str">
            <v>4.22.5</v>
          </cell>
          <cell r="B435" t="e">
            <v>#N/A</v>
          </cell>
          <cell r="C435" t="e">
            <v>#N/A</v>
          </cell>
          <cell r="G435" t="e">
            <v>#N/A</v>
          </cell>
        </row>
        <row r="437">
          <cell r="B437" t="str">
            <v>Quantidade de material a ser transportada</v>
          </cell>
          <cell r="C437" t="str">
            <v>t</v>
          </cell>
          <cell r="F437" t="e">
            <v>#N/A</v>
          </cell>
        </row>
        <row r="438">
          <cell r="B438" t="str">
            <v>DMT</v>
          </cell>
          <cell r="C438" t="str">
            <v>km</v>
          </cell>
          <cell r="F438">
            <v>12.273</v>
          </cell>
        </row>
        <row r="439">
          <cell r="B439" t="str">
            <v>Transporte Total</v>
          </cell>
          <cell r="C439" t="str">
            <v>tkm</v>
          </cell>
          <cell r="G439" t="e">
            <v>#N/A</v>
          </cell>
        </row>
        <row r="442">
          <cell r="A442" t="str">
            <v>4.22.6</v>
          </cell>
          <cell r="B442" t="e">
            <v>#N/A</v>
          </cell>
          <cell r="C442" t="e">
            <v>#N/A</v>
          </cell>
          <cell r="G442" t="e">
            <v>#N/A</v>
          </cell>
        </row>
        <row r="443">
          <cell r="A443" t="str">
            <v>4.21.6</v>
          </cell>
          <cell r="B443" t="e">
            <v>#N/A</v>
          </cell>
          <cell r="C443" t="e">
            <v>#N/A</v>
          </cell>
          <cell r="D443">
            <v>287.702</v>
          </cell>
          <cell r="E443" t="e">
            <v>#N/A</v>
          </cell>
          <cell r="F443" t="e">
            <v>#N/A</v>
          </cell>
        </row>
        <row r="444">
          <cell r="A444" t="str">
            <v>4.21.7</v>
          </cell>
          <cell r="B444" t="e">
            <v>#N/A</v>
          </cell>
          <cell r="C444" t="e">
            <v>#N/A</v>
          </cell>
          <cell r="D444">
            <v>75</v>
          </cell>
          <cell r="E444" t="e">
            <v>#N/A</v>
          </cell>
          <cell r="F444" t="e">
            <v>#N/A</v>
          </cell>
        </row>
        <row r="446">
          <cell r="B446" t="str">
            <v>Quantidade de material a ser transportada</v>
          </cell>
          <cell r="C446" t="str">
            <v>t</v>
          </cell>
          <cell r="F446" t="e">
            <v>#N/A</v>
          </cell>
        </row>
        <row r="447">
          <cell r="B447" t="str">
            <v>DMT</v>
          </cell>
          <cell r="C447" t="str">
            <v>km</v>
          </cell>
          <cell r="F447">
            <v>170</v>
          </cell>
        </row>
        <row r="448">
          <cell r="B448" t="str">
            <v>Transporte Total</v>
          </cell>
          <cell r="C448" t="str">
            <v>tkm</v>
          </cell>
          <cell r="G448" t="e">
            <v>#N/A</v>
          </cell>
        </row>
        <row r="450">
          <cell r="A450" t="str">
            <v>4.22.7</v>
          </cell>
          <cell r="B450" t="e">
            <v>#N/A</v>
          </cell>
          <cell r="C450" t="e">
            <v>#N/A</v>
          </cell>
          <cell r="G450" t="e">
            <v>#N/A</v>
          </cell>
        </row>
        <row r="452">
          <cell r="B452" t="str">
            <v>Quantidade de material a ser transportada</v>
          </cell>
          <cell r="C452" t="str">
            <v>t</v>
          </cell>
          <cell r="F452" t="e">
            <v>#N/A</v>
          </cell>
        </row>
        <row r="453">
          <cell r="B453" t="str">
            <v>DMT</v>
          </cell>
          <cell r="C453" t="str">
            <v>km</v>
          </cell>
          <cell r="F453">
            <v>12.273</v>
          </cell>
        </row>
        <row r="454">
          <cell r="B454" t="str">
            <v>Transporte Total</v>
          </cell>
          <cell r="C454" t="str">
            <v>tkm</v>
          </cell>
          <cell r="G454" t="e">
            <v>#N/A</v>
          </cell>
        </row>
        <row r="457">
          <cell r="A457" t="str">
            <v>4.22.8</v>
          </cell>
          <cell r="B457" t="e">
            <v>#N/A</v>
          </cell>
          <cell r="C457" t="e">
            <v>#N/A</v>
          </cell>
          <cell r="G457" t="e">
            <v>#N/A</v>
          </cell>
        </row>
        <row r="458">
          <cell r="A458" t="str">
            <v>4.21.2</v>
          </cell>
          <cell r="B458" t="e">
            <v>#N/A</v>
          </cell>
          <cell r="C458" t="e">
            <v>#N/A</v>
          </cell>
          <cell r="D458">
            <v>57.6</v>
          </cell>
          <cell r="E458" t="e">
            <v>#N/A</v>
          </cell>
          <cell r="F458" t="e">
            <v>#N/A</v>
          </cell>
        </row>
        <row r="459">
          <cell r="A459" t="str">
            <v>4.21.3</v>
          </cell>
          <cell r="B459" t="e">
            <v>#N/A</v>
          </cell>
          <cell r="C459" t="e">
            <v>#N/A</v>
          </cell>
          <cell r="D459">
            <v>90.763999999999996</v>
          </cell>
          <cell r="E459" t="e">
            <v>#N/A</v>
          </cell>
          <cell r="F459" t="e">
            <v>#N/A</v>
          </cell>
        </row>
        <row r="461">
          <cell r="B461" t="str">
            <v>Quantidade de material a ser transportada</v>
          </cell>
          <cell r="C461" t="str">
            <v>t</v>
          </cell>
          <cell r="F461" t="e">
            <v>#N/A</v>
          </cell>
        </row>
        <row r="462">
          <cell r="B462" t="str">
            <v>DMT</v>
          </cell>
          <cell r="C462" t="str">
            <v>Km</v>
          </cell>
          <cell r="F462">
            <v>11.5</v>
          </cell>
        </row>
        <row r="463">
          <cell r="B463" t="str">
            <v>Transporte Total</v>
          </cell>
          <cell r="C463" t="str">
            <v>tkm</v>
          </cell>
          <cell r="G463" t="e">
            <v>#N/A</v>
          </cell>
        </row>
        <row r="465">
          <cell r="A465" t="str">
            <v>4.22.9</v>
          </cell>
          <cell r="B465" t="e">
            <v>#N/A</v>
          </cell>
          <cell r="C465" t="e">
            <v>#N/A</v>
          </cell>
          <cell r="G465" t="e">
            <v>#N/A</v>
          </cell>
        </row>
        <row r="467">
          <cell r="B467" t="str">
            <v>Quantidade de material a ser transportada</v>
          </cell>
          <cell r="C467" t="str">
            <v>t</v>
          </cell>
          <cell r="F467" t="e">
            <v>#N/A</v>
          </cell>
        </row>
        <row r="468">
          <cell r="B468" t="str">
            <v>DMT</v>
          </cell>
          <cell r="C468" t="str">
            <v>km</v>
          </cell>
          <cell r="F468">
            <v>11.5</v>
          </cell>
        </row>
        <row r="469">
          <cell r="B469" t="str">
            <v>Transporte Total</v>
          </cell>
          <cell r="C469" t="str">
            <v>tkm</v>
          </cell>
          <cell r="G469" t="e">
            <v>#N/A</v>
          </cell>
        </row>
        <row r="472">
          <cell r="A472" t="str">
            <v>4.22.10</v>
          </cell>
          <cell r="B472" t="e">
            <v>#N/A</v>
          </cell>
          <cell r="C472" t="e">
            <v>#N/A</v>
          </cell>
          <cell r="G472" t="e">
            <v>#N/A</v>
          </cell>
        </row>
        <row r="473">
          <cell r="A473" t="str">
            <v>4.21.2</v>
          </cell>
          <cell r="B473" t="e">
            <v>#N/A</v>
          </cell>
          <cell r="C473" t="e">
            <v>#N/A</v>
          </cell>
          <cell r="D473">
            <v>57.6</v>
          </cell>
          <cell r="E473" t="e">
            <v>#N/A</v>
          </cell>
          <cell r="F473" t="e">
            <v>#N/A</v>
          </cell>
        </row>
        <row r="474">
          <cell r="A474" t="str">
            <v>4.21.3</v>
          </cell>
          <cell r="B474" t="e">
            <v>#N/A</v>
          </cell>
          <cell r="C474" t="e">
            <v>#N/A</v>
          </cell>
          <cell r="D474">
            <v>90.763999999999996</v>
          </cell>
          <cell r="E474" t="e">
            <v>#N/A</v>
          </cell>
          <cell r="F474" t="e">
            <v>#N/A</v>
          </cell>
        </row>
        <row r="475">
          <cell r="A475" t="str">
            <v>4.21.4</v>
          </cell>
          <cell r="B475" t="e">
            <v>#N/A</v>
          </cell>
          <cell r="C475" t="e">
            <v>#N/A</v>
          </cell>
          <cell r="D475">
            <v>11.16</v>
          </cell>
          <cell r="E475" t="e">
            <v>#N/A</v>
          </cell>
          <cell r="F475" t="e">
            <v>#N/A</v>
          </cell>
        </row>
        <row r="476">
          <cell r="A476" t="str">
            <v>4.21.9</v>
          </cell>
          <cell r="B476" t="e">
            <v>#N/A</v>
          </cell>
          <cell r="C476" t="e">
            <v>#N/A</v>
          </cell>
          <cell r="D476">
            <v>3.363</v>
          </cell>
          <cell r="E476" t="e">
            <v>#N/A</v>
          </cell>
          <cell r="F476" t="e">
            <v>#N/A</v>
          </cell>
        </row>
        <row r="478">
          <cell r="B478" t="str">
            <v>Quantidade de material a ser transportada</v>
          </cell>
          <cell r="C478" t="str">
            <v>t</v>
          </cell>
          <cell r="F478" t="e">
            <v>#N/A</v>
          </cell>
        </row>
        <row r="479">
          <cell r="B479" t="str">
            <v>DMT</v>
          </cell>
          <cell r="C479" t="str">
            <v>Km</v>
          </cell>
          <cell r="F479">
            <v>170</v>
          </cell>
        </row>
        <row r="480">
          <cell r="B480" t="str">
            <v>Transporte Total</v>
          </cell>
          <cell r="C480" t="str">
            <v>tkm</v>
          </cell>
          <cell r="G480" t="e">
            <v>#N/A</v>
          </cell>
        </row>
        <row r="482">
          <cell r="A482" t="str">
            <v>4.22.11</v>
          </cell>
          <cell r="B482" t="e">
            <v>#N/A</v>
          </cell>
          <cell r="C482" t="e">
            <v>#N/A</v>
          </cell>
          <cell r="G482" t="e">
            <v>#N/A</v>
          </cell>
        </row>
        <row r="484">
          <cell r="B484" t="str">
            <v>Quantidade de material a ser transportada</v>
          </cell>
          <cell r="C484" t="str">
            <v>t</v>
          </cell>
          <cell r="F484" t="e">
            <v>#N/A</v>
          </cell>
        </row>
        <row r="485">
          <cell r="B485" t="str">
            <v>DMT</v>
          </cell>
          <cell r="C485" t="str">
            <v>Km</v>
          </cell>
          <cell r="F485">
            <v>12.273</v>
          </cell>
        </row>
        <row r="486">
          <cell r="B486" t="str">
            <v>Transporte Total</v>
          </cell>
          <cell r="C486" t="str">
            <v>tkm</v>
          </cell>
          <cell r="G486" t="e">
            <v>#N/A</v>
          </cell>
        </row>
      </sheetData>
      <sheetData sheetId="19"/>
      <sheetData sheetId="20"/>
      <sheetData sheetId="21">
        <row r="3">
          <cell r="B3" t="str">
            <v>Caracteristicas do Bueiro Capeado</v>
          </cell>
        </row>
        <row r="4">
          <cell r="B4" t="str">
            <v>Localização, estaca?</v>
          </cell>
          <cell r="E4" t="str">
            <v>1323+0,00</v>
          </cell>
        </row>
        <row r="5">
          <cell r="B5" t="str">
            <v>Tipo, digite o numero conforme cores ao lado, Simples(1), Duplo (2) e Triplo (3)?</v>
          </cell>
          <cell r="E5">
            <v>1</v>
          </cell>
        </row>
        <row r="6">
          <cell r="B6" t="str">
            <v>Largura (H), medida liquida?</v>
          </cell>
          <cell r="E6">
            <v>3</v>
          </cell>
        </row>
        <row r="7">
          <cell r="B7" t="str">
            <v>Vertical (V), medida liquida?</v>
          </cell>
          <cell r="E7">
            <v>2</v>
          </cell>
        </row>
        <row r="8">
          <cell r="B8" t="str">
            <v>Boca, quantas?</v>
          </cell>
          <cell r="E8">
            <v>2</v>
          </cell>
        </row>
        <row r="9">
          <cell r="B9" t="str">
            <v>Corpo, comprimento, medida líquida?</v>
          </cell>
          <cell r="E9">
            <v>13</v>
          </cell>
        </row>
        <row r="10">
          <cell r="B10" t="str">
            <v>Reboco, espessura?</v>
          </cell>
          <cell r="E10">
            <v>0.03</v>
          </cell>
        </row>
        <row r="11">
          <cell r="B11" t="str">
            <v>Corpo, Dente lateral, muro da extremidade</v>
          </cell>
          <cell r="E11">
            <v>0.15</v>
          </cell>
        </row>
        <row r="12">
          <cell r="B12" t="str">
            <v>Corpo, Dente muro frontal</v>
          </cell>
          <cell r="E12">
            <v>0.3</v>
          </cell>
        </row>
        <row r="13">
          <cell r="B13" t="str">
            <v>Corpo, espessura da cunha frontal</v>
          </cell>
          <cell r="E13">
            <v>0.3</v>
          </cell>
        </row>
        <row r="14">
          <cell r="B14" t="str">
            <v>Boca, espessura da piso da calçada</v>
          </cell>
          <cell r="E14">
            <v>0.3</v>
          </cell>
        </row>
        <row r="15">
          <cell r="B15" t="str">
            <v>Boca, Beiral frontal, piso da calçada</v>
          </cell>
          <cell r="E15">
            <v>0.3</v>
          </cell>
        </row>
        <row r="16">
          <cell r="B16" t="str">
            <v>Boca, Beiral lateral, piso da calçada</v>
          </cell>
          <cell r="E16">
            <v>0.15</v>
          </cell>
        </row>
        <row r="17">
          <cell r="B17" t="str">
            <v>Concreto Magro p/ Corpo e Bocam(regularização)</v>
          </cell>
          <cell r="E17">
            <v>0.05</v>
          </cell>
        </row>
        <row r="18">
          <cell r="B18" t="str">
            <v>Escoramento, largura</v>
          </cell>
          <cell r="E18">
            <v>1</v>
          </cell>
        </row>
        <row r="19">
          <cell r="B19" t="str">
            <v>Talude do aterro</v>
          </cell>
          <cell r="E19">
            <v>1.5</v>
          </cell>
        </row>
        <row r="20">
          <cell r="B20" t="str">
            <v>Fundação - Muro da Extremidade ( x2 )</v>
          </cell>
        </row>
        <row r="21">
          <cell r="B21" t="str">
            <v>Altura</v>
          </cell>
          <cell r="E21">
            <v>2</v>
          </cell>
        </row>
        <row r="22">
          <cell r="B22" t="str">
            <v>Largura</v>
          </cell>
          <cell r="E22">
            <v>1.2</v>
          </cell>
        </row>
        <row r="23">
          <cell r="B23" t="str">
            <v>Repetiçao p/ o bueiro</v>
          </cell>
          <cell r="E23">
            <v>2</v>
          </cell>
        </row>
        <row r="24">
          <cell r="B24" t="str">
            <v>Fundação - Fundação - Muro Central ( x0 )</v>
          </cell>
        </row>
        <row r="25">
          <cell r="B25" t="str">
            <v>Altura</v>
          </cell>
          <cell r="E25">
            <v>2</v>
          </cell>
        </row>
        <row r="26">
          <cell r="B26" t="str">
            <v>Largura</v>
          </cell>
          <cell r="E26">
            <v>0.8</v>
          </cell>
        </row>
        <row r="27">
          <cell r="B27" t="str">
            <v>Repetiçao  p/ o bueiro</v>
          </cell>
          <cell r="E27">
            <v>0</v>
          </cell>
        </row>
        <row r="28">
          <cell r="B28" t="str">
            <v>Corpo - Muro da Extremidade</v>
          </cell>
        </row>
        <row r="29">
          <cell r="B29" t="str">
            <v>Altura 1</v>
          </cell>
          <cell r="E29">
            <v>0.9</v>
          </cell>
        </row>
        <row r="30">
          <cell r="B30" t="str">
            <v>Altura 2</v>
          </cell>
          <cell r="E30">
            <v>0.8</v>
          </cell>
        </row>
        <row r="31">
          <cell r="B31" t="str">
            <v>Largura 1</v>
          </cell>
          <cell r="E31">
            <v>0.9</v>
          </cell>
        </row>
        <row r="32">
          <cell r="B32" t="str">
            <v>Largura 2</v>
          </cell>
          <cell r="E32">
            <v>0.75</v>
          </cell>
        </row>
        <row r="33">
          <cell r="B33" t="str">
            <v>Largura 3</v>
          </cell>
          <cell r="E33">
            <v>0.6</v>
          </cell>
        </row>
        <row r="34">
          <cell r="B34" t="str">
            <v>Altura 3 (+ espessura da piso da calçada)</v>
          </cell>
          <cell r="E34">
            <v>0.60000000000000009</v>
          </cell>
        </row>
        <row r="35">
          <cell r="B35" t="str">
            <v>Repetiçao p/ o bueiro</v>
          </cell>
          <cell r="E35">
            <v>2</v>
          </cell>
        </row>
        <row r="36">
          <cell r="B36" t="str">
            <v>Corpo - Muro Central</v>
          </cell>
        </row>
        <row r="37">
          <cell r="B37" t="str">
            <v>Largura</v>
          </cell>
          <cell r="E37">
            <v>0.8</v>
          </cell>
        </row>
        <row r="38">
          <cell r="B38" t="str">
            <v>Altura</v>
          </cell>
          <cell r="E38">
            <v>2</v>
          </cell>
        </row>
        <row r="39">
          <cell r="B39" t="str">
            <v>Repetiçao p/ o bueiro</v>
          </cell>
          <cell r="E39">
            <v>0</v>
          </cell>
        </row>
        <row r="40">
          <cell r="B40" t="str">
            <v>Corpo - extremidade superior do muro do corpo</v>
          </cell>
        </row>
        <row r="41">
          <cell r="B41" t="str">
            <v>Altura</v>
          </cell>
          <cell r="E41">
            <v>0.3</v>
          </cell>
        </row>
        <row r="42">
          <cell r="B42" t="str">
            <v>Largura</v>
          </cell>
          <cell r="E42">
            <v>0.3</v>
          </cell>
        </row>
        <row r="43">
          <cell r="B43" t="str">
            <v>Repetiçao  p/ o bueiro</v>
          </cell>
          <cell r="E43">
            <v>2</v>
          </cell>
        </row>
        <row r="44">
          <cell r="B44" t="str">
            <v>Corpo - Piso da Calçada</v>
          </cell>
        </row>
        <row r="45">
          <cell r="B45" t="str">
            <v>Espessura</v>
          </cell>
          <cell r="E45">
            <v>0.3</v>
          </cell>
        </row>
        <row r="46">
          <cell r="B46" t="str">
            <v>Largura</v>
          </cell>
          <cell r="E46">
            <v>3</v>
          </cell>
        </row>
        <row r="47">
          <cell r="B47" t="str">
            <v>Repetiçao p/ o bueiro</v>
          </cell>
          <cell r="E47">
            <v>1</v>
          </cell>
        </row>
        <row r="48">
          <cell r="B48" t="str">
            <v>Laje em concreto armado</v>
          </cell>
        </row>
        <row r="49">
          <cell r="B49" t="str">
            <v>Altura</v>
          </cell>
          <cell r="E49">
            <v>0.3</v>
          </cell>
        </row>
        <row r="50">
          <cell r="B50" t="str">
            <v>Taxa de ferro por m³ de concreto</v>
          </cell>
          <cell r="E50">
            <v>110</v>
          </cell>
        </row>
        <row r="51">
          <cell r="B51" t="str">
            <v>Apoio no muro extremidade</v>
          </cell>
          <cell r="E51">
            <v>0.3</v>
          </cell>
        </row>
        <row r="52">
          <cell r="B52" t="str">
            <v>Apoio no muro central</v>
          </cell>
          <cell r="E52">
            <v>0.25</v>
          </cell>
        </row>
        <row r="53">
          <cell r="B53" t="str">
            <v>Comprimento</v>
          </cell>
          <cell r="E53">
            <v>13</v>
          </cell>
        </row>
        <row r="54">
          <cell r="B54" t="str">
            <v>Largura</v>
          </cell>
          <cell r="E54">
            <v>3.6</v>
          </cell>
        </row>
        <row r="55">
          <cell r="B55" t="str">
            <v>Repetiçao p/ o bueiro</v>
          </cell>
          <cell r="E55">
            <v>1</v>
          </cell>
        </row>
        <row r="56">
          <cell r="B56" t="str">
            <v>Corpo - Capitel</v>
          </cell>
        </row>
        <row r="57">
          <cell r="B57" t="str">
            <v>Altura</v>
          </cell>
          <cell r="E57">
            <v>0.35</v>
          </cell>
        </row>
        <row r="58">
          <cell r="B58" t="str">
            <v>Largura</v>
          </cell>
          <cell r="E58">
            <v>0.3</v>
          </cell>
        </row>
        <row r="59">
          <cell r="B59" t="str">
            <v>Comprimento</v>
          </cell>
          <cell r="E59">
            <v>4.2</v>
          </cell>
        </row>
        <row r="60">
          <cell r="B60" t="str">
            <v>Repetiçao p/ o bueiro</v>
          </cell>
          <cell r="E60">
            <v>2</v>
          </cell>
        </row>
        <row r="61">
          <cell r="B61" t="str">
            <v>Boca - Ala</v>
          </cell>
        </row>
        <row r="62">
          <cell r="B62" t="str">
            <v>Secao vertical menor</v>
          </cell>
        </row>
        <row r="63">
          <cell r="B63" t="str">
            <v>Largura</v>
          </cell>
          <cell r="E63">
            <v>0.45</v>
          </cell>
        </row>
        <row r="64">
          <cell r="B64" t="str">
            <v>Altura</v>
          </cell>
          <cell r="E64">
            <v>0.6</v>
          </cell>
        </row>
        <row r="65">
          <cell r="B65" t="str">
            <v>Secao vertical maior</v>
          </cell>
        </row>
        <row r="66">
          <cell r="B66" t="str">
            <v>Largura</v>
          </cell>
          <cell r="E66">
            <v>0.9</v>
          </cell>
        </row>
        <row r="67">
          <cell r="B67" t="str">
            <v>Altura</v>
          </cell>
          <cell r="E67">
            <v>2</v>
          </cell>
        </row>
        <row r="68">
          <cell r="B68" t="str">
            <v>Repetiçao p/ o bueiro</v>
          </cell>
          <cell r="E68">
            <v>4</v>
          </cell>
        </row>
        <row r="69">
          <cell r="B69" t="str">
            <v>Comprimento</v>
          </cell>
          <cell r="E69">
            <v>3</v>
          </cell>
        </row>
        <row r="70">
          <cell r="B70" t="str">
            <v>Boca - Calçada</v>
          </cell>
        </row>
        <row r="71">
          <cell r="B71" t="str">
            <v>Largura</v>
          </cell>
          <cell r="E71">
            <v>3.3</v>
          </cell>
        </row>
        <row r="72">
          <cell r="B72" t="str">
            <v>Beiral frontal</v>
          </cell>
          <cell r="E72">
            <v>0.3</v>
          </cell>
        </row>
        <row r="73">
          <cell r="B73" t="str">
            <v>Comprimento</v>
          </cell>
          <cell r="E73">
            <v>5.0999999999999996</v>
          </cell>
        </row>
        <row r="74">
          <cell r="B74" t="str">
            <v>Beiral lateral</v>
          </cell>
          <cell r="E74">
            <v>0.15</v>
          </cell>
        </row>
        <row r="75">
          <cell r="B75" t="str">
            <v>Espessura</v>
          </cell>
          <cell r="E75">
            <v>0.3</v>
          </cell>
        </row>
        <row r="76">
          <cell r="B76" t="str">
            <v>Repetiçao p/ o bueiro</v>
          </cell>
          <cell r="E76">
            <v>2</v>
          </cell>
        </row>
        <row r="77">
          <cell r="B77" t="str">
            <v>Boca - Recrava Frontal</v>
          </cell>
        </row>
        <row r="78">
          <cell r="B78" t="str">
            <v>Comprimento</v>
          </cell>
          <cell r="E78">
            <v>5.0999999999999996</v>
          </cell>
        </row>
        <row r="79">
          <cell r="B79" t="str">
            <v>Altura</v>
          </cell>
          <cell r="E79">
            <v>0.4</v>
          </cell>
        </row>
        <row r="80">
          <cell r="B80" t="str">
            <v>Largura</v>
          </cell>
          <cell r="E80">
            <v>0.4</v>
          </cell>
        </row>
        <row r="81">
          <cell r="B81" t="str">
            <v>Repetiçao p/ o bueiro</v>
          </cell>
          <cell r="E81">
            <v>2</v>
          </cell>
        </row>
        <row r="82">
          <cell r="B82" t="str">
            <v>Boca - Cunha Frontal</v>
          </cell>
        </row>
        <row r="83">
          <cell r="B83" t="str">
            <v>Altura</v>
          </cell>
          <cell r="E83">
            <v>2</v>
          </cell>
        </row>
        <row r="84">
          <cell r="B84" t="str">
            <v>Largura</v>
          </cell>
          <cell r="E84">
            <v>0.8</v>
          </cell>
        </row>
        <row r="85">
          <cell r="B85" t="str">
            <v>Espessura</v>
          </cell>
          <cell r="E85">
            <v>0.3</v>
          </cell>
        </row>
        <row r="86">
          <cell r="B86" t="str">
            <v>Largura da forma</v>
          </cell>
          <cell r="E86">
            <v>0.5</v>
          </cell>
        </row>
        <row r="87">
          <cell r="B87" t="str">
            <v>Repetiçao p/ o bueiro</v>
          </cell>
          <cell r="E87">
            <v>0</v>
          </cell>
        </row>
        <row r="92">
          <cell r="B92" t="str">
            <v>Melhoramento da Implantação e Pavimentação Asfáltica em Tratamento Superficial Duplo com Banho Diluído na pista de rolamento e Tratamento Superficial Simples com Banho Diluído dos acostamentos da rodovia PI-242, Trecho: Entronc. PI-241, em Floresta do Pia</v>
          </cell>
        </row>
        <row r="95">
          <cell r="A95" t="str">
            <v>BUEIRO CAPEADO SIMPLES DE CONCRETO 3,00 x 2,00 - NA ESTACA 1323+0,00</v>
          </cell>
        </row>
        <row r="97">
          <cell r="A97" t="str">
            <v>4.21.1</v>
          </cell>
          <cell r="B97" t="e">
            <v>#N/A</v>
          </cell>
          <cell r="E97" t="e">
            <v>#N/A</v>
          </cell>
          <cell r="G97">
            <v>77.415000000000006</v>
          </cell>
        </row>
        <row r="98">
          <cell r="B98" t="str">
            <v>Corpo - Fundação do Muro da Extremidade ( x 2 )</v>
          </cell>
        </row>
        <row r="99">
          <cell r="B99" t="str">
            <v>Comprimento</v>
          </cell>
          <cell r="E99" t="str">
            <v>m</v>
          </cell>
          <cell r="F99">
            <v>13</v>
          </cell>
        </row>
        <row r="100">
          <cell r="B100" t="str">
            <v>Largura</v>
          </cell>
          <cell r="E100" t="str">
            <v>m</v>
          </cell>
          <cell r="F100">
            <v>1.2</v>
          </cell>
        </row>
        <row r="101">
          <cell r="B101" t="str">
            <v>Altura</v>
          </cell>
          <cell r="E101" t="str">
            <v>m</v>
          </cell>
          <cell r="F101">
            <v>2</v>
          </cell>
        </row>
        <row r="102">
          <cell r="B102" t="str">
            <v>Volume</v>
          </cell>
          <cell r="E102" t="str">
            <v>m3</v>
          </cell>
          <cell r="F102">
            <v>31.2</v>
          </cell>
        </row>
        <row r="103">
          <cell r="B103" t="str">
            <v>Repetição</v>
          </cell>
          <cell r="E103" t="str">
            <v>-</v>
          </cell>
          <cell r="F103">
            <v>2</v>
          </cell>
        </row>
        <row r="104">
          <cell r="B104" t="str">
            <v>Volume Total</v>
          </cell>
          <cell r="E104" t="str">
            <v>m3</v>
          </cell>
          <cell r="G104">
            <v>62.4</v>
          </cell>
        </row>
        <row r="105">
          <cell r="B105" t="str">
            <v>Corpo - Fundação Muro Central ( x 0 )</v>
          </cell>
        </row>
        <row r="106">
          <cell r="B106" t="str">
            <v>Comprimento</v>
          </cell>
          <cell r="E106" t="str">
            <v>m</v>
          </cell>
          <cell r="F106">
            <v>13</v>
          </cell>
        </row>
        <row r="107">
          <cell r="B107" t="str">
            <v>Largura</v>
          </cell>
          <cell r="E107" t="str">
            <v>m</v>
          </cell>
          <cell r="F107">
            <v>0.8</v>
          </cell>
        </row>
        <row r="108">
          <cell r="B108" t="str">
            <v>Altura</v>
          </cell>
          <cell r="E108" t="str">
            <v>m</v>
          </cell>
          <cell r="F108">
            <v>2</v>
          </cell>
        </row>
        <row r="109">
          <cell r="B109" t="str">
            <v>Volume</v>
          </cell>
          <cell r="E109" t="str">
            <v>m3</v>
          </cell>
          <cell r="F109">
            <v>20.8</v>
          </cell>
        </row>
        <row r="110">
          <cell r="B110" t="str">
            <v>Repetição</v>
          </cell>
          <cell r="E110" t="str">
            <v>-</v>
          </cell>
          <cell r="F110">
            <v>0</v>
          </cell>
        </row>
        <row r="111">
          <cell r="B111" t="str">
            <v>Volume Total</v>
          </cell>
          <cell r="E111" t="str">
            <v>m3</v>
          </cell>
          <cell r="G111">
            <v>0</v>
          </cell>
        </row>
        <row r="112">
          <cell r="B112" t="str">
            <v>Corpo - Fundação do piso</v>
          </cell>
        </row>
        <row r="113">
          <cell r="B113" t="str">
            <v>Comprimento</v>
          </cell>
          <cell r="E113" t="str">
            <v>m</v>
          </cell>
          <cell r="F113">
            <v>3</v>
          </cell>
        </row>
        <row r="114">
          <cell r="B114" t="str">
            <v>Largura</v>
          </cell>
          <cell r="E114" t="str">
            <v>m</v>
          </cell>
          <cell r="F114">
            <v>0.3</v>
          </cell>
        </row>
        <row r="115">
          <cell r="B115" t="str">
            <v>Altura</v>
          </cell>
          <cell r="E115" t="str">
            <v>m</v>
          </cell>
          <cell r="F115">
            <v>13</v>
          </cell>
        </row>
        <row r="116">
          <cell r="B116" t="str">
            <v>Volume</v>
          </cell>
          <cell r="E116" t="str">
            <v>m3</v>
          </cell>
          <cell r="F116">
            <v>11.7</v>
          </cell>
        </row>
        <row r="117">
          <cell r="B117" t="str">
            <v>Repetição</v>
          </cell>
          <cell r="E117" t="str">
            <v>-</v>
          </cell>
          <cell r="F117">
            <v>1</v>
          </cell>
        </row>
        <row r="118">
          <cell r="B118" t="str">
            <v>Volume Total</v>
          </cell>
          <cell r="E118" t="str">
            <v>m3</v>
          </cell>
          <cell r="G118">
            <v>11.7</v>
          </cell>
        </row>
        <row r="119">
          <cell r="B119" t="str">
            <v>Boca - Piso ( x 2 )</v>
          </cell>
        </row>
        <row r="120">
          <cell r="B120" t="str">
            <v>Comprimento</v>
          </cell>
          <cell r="E120" t="str">
            <v>m</v>
          </cell>
          <cell r="F120">
            <v>5.0999999999999996</v>
          </cell>
        </row>
        <row r="121">
          <cell r="B121" t="str">
            <v>Largura</v>
          </cell>
          <cell r="E121" t="str">
            <v>m</v>
          </cell>
          <cell r="F121">
            <v>3.3</v>
          </cell>
        </row>
        <row r="122">
          <cell r="B122" t="str">
            <v>Espessura do concreto magro</v>
          </cell>
          <cell r="E122" t="str">
            <v>m</v>
          </cell>
          <cell r="F122">
            <v>0.05</v>
          </cell>
        </row>
        <row r="123">
          <cell r="B123" t="str">
            <v>Volume</v>
          </cell>
          <cell r="E123" t="str">
            <v>m3</v>
          </cell>
          <cell r="F123">
            <v>0.84149999999999991</v>
          </cell>
        </row>
        <row r="124">
          <cell r="B124" t="str">
            <v>Repetição</v>
          </cell>
          <cell r="E124" t="str">
            <v>-</v>
          </cell>
          <cell r="F124">
            <v>2</v>
          </cell>
        </row>
        <row r="125">
          <cell r="B125" t="str">
            <v>Volume Total</v>
          </cell>
          <cell r="E125" t="str">
            <v>m3</v>
          </cell>
          <cell r="G125">
            <v>1.6829999999999998</v>
          </cell>
        </row>
        <row r="126">
          <cell r="B126" t="str">
            <v>Boca - Recrava ( x 2 )</v>
          </cell>
        </row>
        <row r="127">
          <cell r="B127" t="str">
            <v>Comprimento</v>
          </cell>
          <cell r="E127" t="str">
            <v>m</v>
          </cell>
          <cell r="F127">
            <v>5.0999999999999996</v>
          </cell>
        </row>
        <row r="128">
          <cell r="B128" t="str">
            <v>Largura</v>
          </cell>
          <cell r="E128" t="str">
            <v>m</v>
          </cell>
          <cell r="F128">
            <v>0.4</v>
          </cell>
        </row>
        <row r="129">
          <cell r="B129" t="str">
            <v>Altura</v>
          </cell>
          <cell r="E129" t="str">
            <v>m</v>
          </cell>
          <cell r="F129">
            <v>0.4</v>
          </cell>
        </row>
        <row r="130">
          <cell r="B130" t="str">
            <v>Volume</v>
          </cell>
          <cell r="E130" t="str">
            <v>m3</v>
          </cell>
          <cell r="F130">
            <v>0.81600000000000006</v>
          </cell>
        </row>
        <row r="131">
          <cell r="B131" t="str">
            <v>Repetição</v>
          </cell>
          <cell r="E131" t="str">
            <v>-</v>
          </cell>
          <cell r="F131">
            <v>2</v>
          </cell>
        </row>
        <row r="132">
          <cell r="B132" t="str">
            <v>Volume Total</v>
          </cell>
          <cell r="E132" t="str">
            <v>m3</v>
          </cell>
          <cell r="G132">
            <v>1.6320000000000001</v>
          </cell>
        </row>
        <row r="135">
          <cell r="A135" t="str">
            <v>4.21.2</v>
          </cell>
          <cell r="B135" t="e">
            <v>#N/A</v>
          </cell>
          <cell r="E135" t="e">
            <v>#N/A</v>
          </cell>
          <cell r="G135">
            <v>62.4</v>
          </cell>
        </row>
        <row r="136">
          <cell r="B136" t="str">
            <v>Fundação - Muro da Extremidade ( x 2 )</v>
          </cell>
        </row>
        <row r="137">
          <cell r="B137" t="str">
            <v>Comprimento</v>
          </cell>
          <cell r="E137" t="str">
            <v>m</v>
          </cell>
          <cell r="F137">
            <v>13</v>
          </cell>
        </row>
        <row r="138">
          <cell r="B138" t="str">
            <v>Largura</v>
          </cell>
          <cell r="E138" t="str">
            <v>m</v>
          </cell>
          <cell r="F138">
            <v>1.2</v>
          </cell>
        </row>
        <row r="139">
          <cell r="B139" t="str">
            <v>Altura</v>
          </cell>
          <cell r="E139" t="str">
            <v>m</v>
          </cell>
          <cell r="F139">
            <v>2</v>
          </cell>
        </row>
        <row r="140">
          <cell r="B140" t="str">
            <v>Volume</v>
          </cell>
          <cell r="E140" t="str">
            <v>m3</v>
          </cell>
          <cell r="F140">
            <v>31.2</v>
          </cell>
        </row>
        <row r="141">
          <cell r="B141" t="str">
            <v>Repetição</v>
          </cell>
          <cell r="E141" t="str">
            <v>-</v>
          </cell>
          <cell r="F141">
            <v>2</v>
          </cell>
        </row>
        <row r="142">
          <cell r="B142" t="str">
            <v>Volume Total</v>
          </cell>
          <cell r="E142" t="str">
            <v>m3</v>
          </cell>
          <cell r="G142">
            <v>62.4</v>
          </cell>
        </row>
        <row r="143">
          <cell r="B143" t="str">
            <v>Muro Central ( x 0 )</v>
          </cell>
        </row>
        <row r="144">
          <cell r="B144" t="str">
            <v>Comprimento</v>
          </cell>
          <cell r="E144" t="str">
            <v>m</v>
          </cell>
          <cell r="F144">
            <v>13</v>
          </cell>
        </row>
        <row r="145">
          <cell r="B145" t="str">
            <v>Largura</v>
          </cell>
          <cell r="E145" t="str">
            <v>m</v>
          </cell>
          <cell r="F145">
            <v>0.8</v>
          </cell>
        </row>
        <row r="146">
          <cell r="B146" t="str">
            <v>Altura</v>
          </cell>
          <cell r="E146" t="str">
            <v>m</v>
          </cell>
          <cell r="F146">
            <v>2</v>
          </cell>
        </row>
        <row r="147">
          <cell r="B147" t="str">
            <v>Volume</v>
          </cell>
          <cell r="E147" t="str">
            <v>m3</v>
          </cell>
          <cell r="F147">
            <v>20.8</v>
          </cell>
        </row>
        <row r="148">
          <cell r="B148" t="str">
            <v>Repetição</v>
          </cell>
          <cell r="E148" t="str">
            <v>-</v>
          </cell>
          <cell r="F148">
            <v>0</v>
          </cell>
        </row>
        <row r="149">
          <cell r="B149" t="str">
            <v>Volume Total</v>
          </cell>
          <cell r="E149" t="str">
            <v>m3</v>
          </cell>
          <cell r="G149">
            <v>0</v>
          </cell>
        </row>
        <row r="152">
          <cell r="A152" t="str">
            <v>4.21.3</v>
          </cell>
          <cell r="B152" t="e">
            <v>#N/A</v>
          </cell>
          <cell r="E152" t="e">
            <v>#N/A</v>
          </cell>
          <cell r="G152">
            <v>83.741</v>
          </cell>
        </row>
        <row r="153">
          <cell r="B153" t="str">
            <v>Corpo - Muro da Extremidade ( x 2 )</v>
          </cell>
        </row>
        <row r="154">
          <cell r="B154" t="str">
            <v>SEÇÃO 1 (0,9 x 0,9)</v>
          </cell>
        </row>
        <row r="155">
          <cell r="B155" t="str">
            <v>Comprimento</v>
          </cell>
          <cell r="E155" t="str">
            <v>m</v>
          </cell>
          <cell r="F155">
            <v>13</v>
          </cell>
        </row>
        <row r="156">
          <cell r="B156" t="str">
            <v>Altura</v>
          </cell>
          <cell r="E156" t="str">
            <v>m</v>
          </cell>
          <cell r="F156">
            <v>0.9</v>
          </cell>
        </row>
        <row r="157">
          <cell r="B157" t="str">
            <v>Largura</v>
          </cell>
          <cell r="E157" t="str">
            <v>m</v>
          </cell>
          <cell r="F157">
            <v>0.9</v>
          </cell>
        </row>
        <row r="158">
          <cell r="B158" t="str">
            <v>Volume</v>
          </cell>
          <cell r="E158" t="str">
            <v>m3</v>
          </cell>
          <cell r="F158">
            <v>10.530000000000001</v>
          </cell>
        </row>
        <row r="159">
          <cell r="B159" t="str">
            <v>Repetição</v>
          </cell>
          <cell r="E159" t="str">
            <v>-</v>
          </cell>
          <cell r="F159">
            <v>2</v>
          </cell>
        </row>
        <row r="160">
          <cell r="B160" t="str">
            <v>Volume Total</v>
          </cell>
          <cell r="E160" t="str">
            <v>m3</v>
          </cell>
          <cell r="G160">
            <v>21.060000000000002</v>
          </cell>
        </row>
        <row r="161">
          <cell r="B161" t="str">
            <v>SEÇÃO 2 (0,8 x 0,75)</v>
          </cell>
        </row>
        <row r="162">
          <cell r="B162" t="str">
            <v>Comprimento</v>
          </cell>
          <cell r="E162" t="str">
            <v>m</v>
          </cell>
          <cell r="F162">
            <v>13</v>
          </cell>
        </row>
        <row r="163">
          <cell r="B163" t="str">
            <v>Altura</v>
          </cell>
          <cell r="E163" t="str">
            <v>m</v>
          </cell>
          <cell r="F163">
            <v>0.8</v>
          </cell>
        </row>
        <row r="164">
          <cell r="B164" t="str">
            <v>Largura</v>
          </cell>
          <cell r="E164" t="str">
            <v>m</v>
          </cell>
          <cell r="F164">
            <v>0.75</v>
          </cell>
        </row>
        <row r="165">
          <cell r="B165" t="str">
            <v>Volume</v>
          </cell>
          <cell r="E165" t="str">
            <v>m3</v>
          </cell>
          <cell r="F165">
            <v>7.8000000000000007</v>
          </cell>
        </row>
        <row r="166">
          <cell r="B166" t="str">
            <v>Repetição</v>
          </cell>
          <cell r="E166" t="str">
            <v>-</v>
          </cell>
          <cell r="F166">
            <v>2</v>
          </cell>
        </row>
        <row r="167">
          <cell r="B167" t="str">
            <v>Volume Total</v>
          </cell>
          <cell r="E167" t="str">
            <v>m3</v>
          </cell>
          <cell r="G167">
            <v>15.600000000000001</v>
          </cell>
        </row>
        <row r="168">
          <cell r="B168" t="str">
            <v>SEÇÃO 2 (0,6 x 0,6)</v>
          </cell>
        </row>
        <row r="169">
          <cell r="B169" t="str">
            <v>Comprimento</v>
          </cell>
          <cell r="E169" t="str">
            <v>m</v>
          </cell>
          <cell r="F169">
            <v>13</v>
          </cell>
        </row>
        <row r="170">
          <cell r="B170" t="str">
            <v>Altura</v>
          </cell>
          <cell r="E170" t="str">
            <v>m</v>
          </cell>
          <cell r="F170">
            <v>0.60000000000000009</v>
          </cell>
        </row>
        <row r="171">
          <cell r="B171" t="str">
            <v>Largura</v>
          </cell>
          <cell r="E171" t="str">
            <v>m</v>
          </cell>
          <cell r="F171">
            <v>0.6</v>
          </cell>
        </row>
        <row r="172">
          <cell r="B172" t="str">
            <v>Volume</v>
          </cell>
          <cell r="E172" t="str">
            <v>m3</v>
          </cell>
          <cell r="F172">
            <v>4.6800000000000006</v>
          </cell>
        </row>
        <row r="173">
          <cell r="B173" t="str">
            <v>Repetição</v>
          </cell>
          <cell r="E173" t="str">
            <v>-</v>
          </cell>
          <cell r="F173">
            <v>2</v>
          </cell>
        </row>
        <row r="174">
          <cell r="B174" t="str">
            <v>Volume Total</v>
          </cell>
          <cell r="E174" t="str">
            <v>m3</v>
          </cell>
          <cell r="G174">
            <v>9.3600000000000012</v>
          </cell>
        </row>
        <row r="175">
          <cell r="B175" t="str">
            <v>SEÇÃO 4 (extremidade superior do muro central e extremidade)</v>
          </cell>
        </row>
        <row r="176">
          <cell r="B176" t="str">
            <v>Comprimento</v>
          </cell>
          <cell r="E176" t="str">
            <v>m</v>
          </cell>
          <cell r="F176">
            <v>13</v>
          </cell>
        </row>
        <row r="177">
          <cell r="B177" t="str">
            <v>Largura</v>
          </cell>
          <cell r="E177" t="str">
            <v>m</v>
          </cell>
          <cell r="F177">
            <v>0.3</v>
          </cell>
        </row>
        <row r="178">
          <cell r="B178" t="str">
            <v>Altura</v>
          </cell>
          <cell r="E178" t="str">
            <v>m</v>
          </cell>
          <cell r="F178">
            <v>0.3</v>
          </cell>
        </row>
        <row r="179">
          <cell r="B179" t="str">
            <v>Volume</v>
          </cell>
          <cell r="E179" t="str">
            <v>m3</v>
          </cell>
          <cell r="F179">
            <v>1.17</v>
          </cell>
        </row>
        <row r="180">
          <cell r="B180" t="str">
            <v>Repetição</v>
          </cell>
          <cell r="E180" t="str">
            <v>-</v>
          </cell>
          <cell r="F180">
            <v>2</v>
          </cell>
        </row>
        <row r="181">
          <cell r="B181" t="str">
            <v>Volume Total</v>
          </cell>
          <cell r="E181" t="str">
            <v>m3</v>
          </cell>
          <cell r="G181">
            <v>2.34</v>
          </cell>
        </row>
        <row r="182">
          <cell r="B182" t="str">
            <v>Corpo - Muro Central ( x 0 )</v>
          </cell>
        </row>
        <row r="183">
          <cell r="B183" t="str">
            <v>Comprimento</v>
          </cell>
          <cell r="E183" t="str">
            <v>m</v>
          </cell>
          <cell r="F183">
            <v>13</v>
          </cell>
        </row>
        <row r="184">
          <cell r="B184" t="str">
            <v>Largura</v>
          </cell>
          <cell r="E184" t="str">
            <v>m</v>
          </cell>
          <cell r="F184">
            <v>2</v>
          </cell>
        </row>
        <row r="185">
          <cell r="B185" t="str">
            <v>Altura</v>
          </cell>
          <cell r="E185" t="str">
            <v>m</v>
          </cell>
          <cell r="F185">
            <v>0.8</v>
          </cell>
        </row>
        <row r="186">
          <cell r="B186" t="str">
            <v>Volume</v>
          </cell>
          <cell r="E186" t="str">
            <v>m3</v>
          </cell>
          <cell r="F186">
            <v>20.8</v>
          </cell>
        </row>
        <row r="187">
          <cell r="B187" t="str">
            <v>Repetição</v>
          </cell>
          <cell r="E187" t="str">
            <v>-</v>
          </cell>
          <cell r="F187">
            <v>0</v>
          </cell>
        </row>
        <row r="188">
          <cell r="B188" t="str">
            <v>Volume Total</v>
          </cell>
          <cell r="E188" t="str">
            <v>m3</v>
          </cell>
          <cell r="G188">
            <v>0</v>
          </cell>
        </row>
        <row r="189">
          <cell r="B189" t="str">
            <v>Corpo - Calçada (Piso) ( x 1 )</v>
          </cell>
        </row>
        <row r="190">
          <cell r="B190" t="str">
            <v>Comprimento</v>
          </cell>
          <cell r="E190" t="str">
            <v>m</v>
          </cell>
          <cell r="F190">
            <v>13</v>
          </cell>
        </row>
        <row r="191">
          <cell r="B191" t="str">
            <v>Largura</v>
          </cell>
          <cell r="E191" t="str">
            <v>m</v>
          </cell>
          <cell r="F191">
            <v>3</v>
          </cell>
        </row>
        <row r="192">
          <cell r="B192" t="str">
            <v>Espessura</v>
          </cell>
          <cell r="E192" t="str">
            <v>m</v>
          </cell>
          <cell r="F192">
            <v>0.3</v>
          </cell>
        </row>
        <row r="193">
          <cell r="B193" t="str">
            <v>Volume</v>
          </cell>
          <cell r="E193" t="str">
            <v>m3</v>
          </cell>
          <cell r="F193">
            <v>11.7</v>
          </cell>
        </row>
        <row r="194">
          <cell r="B194" t="str">
            <v>Repetição</v>
          </cell>
          <cell r="E194" t="str">
            <v>-</v>
          </cell>
          <cell r="F194">
            <v>1</v>
          </cell>
        </row>
        <row r="195">
          <cell r="B195" t="str">
            <v>Volume Total</v>
          </cell>
          <cell r="E195" t="str">
            <v>m3</v>
          </cell>
          <cell r="G195">
            <v>11.7</v>
          </cell>
        </row>
        <row r="196">
          <cell r="B196" t="str">
            <v>Boca - Ala ( x 4 )</v>
          </cell>
        </row>
        <row r="197">
          <cell r="B197" t="str">
            <v>Altura da ala</v>
          </cell>
          <cell r="E197" t="str">
            <v>m</v>
          </cell>
          <cell r="F197">
            <v>3</v>
          </cell>
        </row>
        <row r="198">
          <cell r="B198" t="str">
            <v>Seção Menor</v>
          </cell>
        </row>
        <row r="199">
          <cell r="B199" t="str">
            <v>Largura</v>
          </cell>
          <cell r="E199" t="str">
            <v>m</v>
          </cell>
          <cell r="F199">
            <v>0.45</v>
          </cell>
        </row>
        <row r="200">
          <cell r="B200" t="str">
            <v>Altura</v>
          </cell>
          <cell r="E200" t="str">
            <v>m</v>
          </cell>
          <cell r="F200">
            <v>0.6</v>
          </cell>
        </row>
        <row r="201">
          <cell r="B201" t="str">
            <v>Área</v>
          </cell>
          <cell r="E201" t="str">
            <v>m2</v>
          </cell>
          <cell r="F201">
            <v>0.27</v>
          </cell>
        </row>
        <row r="202">
          <cell r="B202" t="str">
            <v>Seção Maior</v>
          </cell>
        </row>
        <row r="203">
          <cell r="B203" t="str">
            <v>Largura</v>
          </cell>
          <cell r="E203" t="str">
            <v>m</v>
          </cell>
          <cell r="F203">
            <v>0.9</v>
          </cell>
        </row>
        <row r="204">
          <cell r="B204" t="str">
            <v>Altura</v>
          </cell>
          <cell r="E204" t="str">
            <v>m</v>
          </cell>
          <cell r="F204">
            <v>2</v>
          </cell>
        </row>
        <row r="205">
          <cell r="B205" t="str">
            <v>Área</v>
          </cell>
          <cell r="E205" t="str">
            <v>m2</v>
          </cell>
          <cell r="F205">
            <v>1.8</v>
          </cell>
        </row>
        <row r="206">
          <cell r="B206" t="str">
            <v>Volume da ala</v>
          </cell>
          <cell r="E206" t="str">
            <v>m3</v>
          </cell>
          <cell r="F206">
            <v>2.7671370023173356</v>
          </cell>
        </row>
        <row r="207">
          <cell r="B207" t="str">
            <v>Repetição</v>
          </cell>
          <cell r="E207" t="str">
            <v>-</v>
          </cell>
          <cell r="F207">
            <v>4</v>
          </cell>
        </row>
        <row r="208">
          <cell r="B208" t="str">
            <v>Volume Total</v>
          </cell>
          <cell r="E208" t="str">
            <v>m3</v>
          </cell>
          <cell r="G208">
            <v>11.068548009269342</v>
          </cell>
        </row>
        <row r="209">
          <cell r="B209" t="str">
            <v>Boca - Capitel ( x 2 )</v>
          </cell>
        </row>
        <row r="210">
          <cell r="B210" t="str">
            <v>Comprimento</v>
          </cell>
          <cell r="E210" t="str">
            <v>m</v>
          </cell>
          <cell r="F210">
            <v>4.2</v>
          </cell>
        </row>
        <row r="211">
          <cell r="B211" t="str">
            <v>Largura</v>
          </cell>
          <cell r="E211" t="str">
            <v>m</v>
          </cell>
          <cell r="F211">
            <v>0.35</v>
          </cell>
        </row>
        <row r="212">
          <cell r="B212" t="str">
            <v>Espessura</v>
          </cell>
          <cell r="E212" t="str">
            <v>m</v>
          </cell>
          <cell r="F212">
            <v>0.3</v>
          </cell>
        </row>
        <row r="213">
          <cell r="B213" t="str">
            <v>Volume</v>
          </cell>
          <cell r="E213" t="str">
            <v>m3</v>
          </cell>
          <cell r="F213">
            <v>0.441</v>
          </cell>
        </row>
        <row r="214">
          <cell r="B214" t="str">
            <v>Repetição</v>
          </cell>
          <cell r="E214" t="str">
            <v>-</v>
          </cell>
          <cell r="F214">
            <v>2</v>
          </cell>
        </row>
        <row r="215">
          <cell r="B215" t="str">
            <v>Volume Total</v>
          </cell>
          <cell r="E215" t="str">
            <v>m3</v>
          </cell>
          <cell r="G215">
            <v>0.88200000000000001</v>
          </cell>
        </row>
        <row r="216">
          <cell r="B216" t="str">
            <v>Boca - calçada (concreto)</v>
          </cell>
        </row>
        <row r="217">
          <cell r="B217" t="str">
            <v>Comprimento, frontal</v>
          </cell>
          <cell r="E217" t="str">
            <v>m</v>
          </cell>
          <cell r="F217">
            <v>5.0999999999999996</v>
          </cell>
        </row>
        <row r="218">
          <cell r="B218" t="str">
            <v>Largura, lateral</v>
          </cell>
          <cell r="E218" t="str">
            <v>m</v>
          </cell>
          <cell r="F218">
            <v>3.3</v>
          </cell>
        </row>
        <row r="219">
          <cell r="B219" t="str">
            <v>Espessura</v>
          </cell>
          <cell r="E219" t="str">
            <v>m</v>
          </cell>
          <cell r="F219">
            <v>0.3</v>
          </cell>
        </row>
        <row r="220">
          <cell r="B220" t="str">
            <v>Volume</v>
          </cell>
          <cell r="E220" t="str">
            <v>m3</v>
          </cell>
          <cell r="F220">
            <v>5.0489999999999995</v>
          </cell>
        </row>
        <row r="221">
          <cell r="B221" t="str">
            <v>Repetição</v>
          </cell>
          <cell r="E221" t="str">
            <v>-</v>
          </cell>
          <cell r="F221">
            <v>2</v>
          </cell>
        </row>
        <row r="222">
          <cell r="B222" t="str">
            <v>Volume Total</v>
          </cell>
          <cell r="E222" t="str">
            <v>m3</v>
          </cell>
          <cell r="G222">
            <v>10.097999999999999</v>
          </cell>
        </row>
        <row r="223">
          <cell r="B223" t="str">
            <v>Boca - Cunha Frontal (Muro Central)</v>
          </cell>
        </row>
        <row r="224">
          <cell r="B224" t="str">
            <v>Altura</v>
          </cell>
          <cell r="E224" t="str">
            <v>m</v>
          </cell>
          <cell r="F224">
            <v>2</v>
          </cell>
        </row>
        <row r="225">
          <cell r="B225" t="str">
            <v>Largura</v>
          </cell>
          <cell r="E225" t="str">
            <v>m</v>
          </cell>
          <cell r="F225">
            <v>0.8</v>
          </cell>
        </row>
        <row r="226">
          <cell r="B226" t="str">
            <v>Espessura</v>
          </cell>
          <cell r="E226" t="str">
            <v>m</v>
          </cell>
          <cell r="F226">
            <v>0.3</v>
          </cell>
        </row>
        <row r="227">
          <cell r="B227" t="str">
            <v>Volume</v>
          </cell>
          <cell r="E227" t="str">
            <v>m3</v>
          </cell>
          <cell r="F227">
            <v>0.24</v>
          </cell>
        </row>
        <row r="228">
          <cell r="B228" t="str">
            <v>Repetição</v>
          </cell>
          <cell r="E228" t="str">
            <v>-</v>
          </cell>
          <cell r="F228">
            <v>0</v>
          </cell>
        </row>
        <row r="229">
          <cell r="B229" t="str">
            <v>Volume Total</v>
          </cell>
          <cell r="E229" t="str">
            <v>m3</v>
          </cell>
          <cell r="G229">
            <v>0</v>
          </cell>
        </row>
        <row r="230">
          <cell r="B230" t="str">
            <v>Boca - Recrava Frontal ( x 2 )</v>
          </cell>
        </row>
        <row r="231">
          <cell r="B231" t="str">
            <v>Comprimento</v>
          </cell>
          <cell r="E231" t="str">
            <v>m</v>
          </cell>
          <cell r="F231">
            <v>5.0999999999999996</v>
          </cell>
        </row>
        <row r="232">
          <cell r="B232" t="str">
            <v>Altura</v>
          </cell>
          <cell r="E232" t="str">
            <v>m</v>
          </cell>
          <cell r="F232">
            <v>0.4</v>
          </cell>
        </row>
        <row r="233">
          <cell r="B233" t="str">
            <v>Largura</v>
          </cell>
          <cell r="E233" t="str">
            <v>m</v>
          </cell>
          <cell r="F233">
            <v>0.4</v>
          </cell>
        </row>
        <row r="234">
          <cell r="B234" t="str">
            <v>Volume</v>
          </cell>
          <cell r="E234" t="str">
            <v>m3</v>
          </cell>
          <cell r="F234">
            <v>0.81600000000000006</v>
          </cell>
        </row>
        <row r="235">
          <cell r="B235" t="str">
            <v>Repetição</v>
          </cell>
          <cell r="E235" t="str">
            <v>-</v>
          </cell>
          <cell r="F235">
            <v>2</v>
          </cell>
        </row>
        <row r="236">
          <cell r="B236" t="str">
            <v>Volume Total</v>
          </cell>
          <cell r="E236" t="str">
            <v>m3</v>
          </cell>
          <cell r="G236">
            <v>1.6320000000000001</v>
          </cell>
        </row>
        <row r="238">
          <cell r="A238" t="str">
            <v>4.21.4</v>
          </cell>
          <cell r="B238" t="e">
            <v>#N/A</v>
          </cell>
          <cell r="E238" t="e">
            <v>#N/A</v>
          </cell>
          <cell r="G238">
            <v>14.04</v>
          </cell>
        </row>
        <row r="239">
          <cell r="B239" t="str">
            <v>Laje em concreto armado</v>
          </cell>
        </row>
        <row r="240">
          <cell r="B240" t="str">
            <v>Comprimento</v>
          </cell>
          <cell r="E240" t="str">
            <v>m</v>
          </cell>
          <cell r="F240">
            <v>13</v>
          </cell>
        </row>
        <row r="241">
          <cell r="B241" t="str">
            <v>Largura</v>
          </cell>
          <cell r="E241" t="str">
            <v>m</v>
          </cell>
          <cell r="F241">
            <v>3.6</v>
          </cell>
        </row>
        <row r="242">
          <cell r="B242" t="str">
            <v>Espessura</v>
          </cell>
          <cell r="E242" t="str">
            <v>m</v>
          </cell>
          <cell r="F242">
            <v>0.3</v>
          </cell>
        </row>
        <row r="243">
          <cell r="B243" t="str">
            <v>Volume</v>
          </cell>
          <cell r="E243" t="str">
            <v>m3</v>
          </cell>
          <cell r="F243">
            <v>14.040000000000001</v>
          </cell>
        </row>
        <row r="244">
          <cell r="B244" t="str">
            <v>Repetição</v>
          </cell>
          <cell r="E244" t="str">
            <v>-</v>
          </cell>
          <cell r="F244">
            <v>1</v>
          </cell>
        </row>
        <row r="245">
          <cell r="B245" t="str">
            <v>Volume Total</v>
          </cell>
          <cell r="E245" t="str">
            <v>m3</v>
          </cell>
          <cell r="G245">
            <v>14.040000000000001</v>
          </cell>
        </row>
        <row r="248">
          <cell r="A248" t="str">
            <v>4.21.5</v>
          </cell>
          <cell r="B248" t="e">
            <v>#N/A</v>
          </cell>
          <cell r="E248" t="e">
            <v>#N/A</v>
          </cell>
          <cell r="G248">
            <v>1544.4</v>
          </cell>
        </row>
        <row r="249">
          <cell r="B249" t="str">
            <v>Laje em concreto armado</v>
          </cell>
        </row>
        <row r="250">
          <cell r="B250" t="e">
            <v>#N/A</v>
          </cell>
          <cell r="E250" t="e">
            <v>#N/A</v>
          </cell>
          <cell r="F250">
            <v>14.04</v>
          </cell>
        </row>
        <row r="251">
          <cell r="B251" t="str">
            <v>Taxa de ferro por m³ de concreto</v>
          </cell>
          <cell r="E251" t="str">
            <v>Kg/m³</v>
          </cell>
          <cell r="F251">
            <v>110</v>
          </cell>
        </row>
        <row r="252">
          <cell r="B252" t="str">
            <v>Quantidade de ferro</v>
          </cell>
          <cell r="E252" t="str">
            <v>Kg</v>
          </cell>
          <cell r="F252">
            <v>1544.3999999999999</v>
          </cell>
        </row>
        <row r="253">
          <cell r="B253" t="str">
            <v>Quantidade Total</v>
          </cell>
          <cell r="E253" t="str">
            <v>Kg</v>
          </cell>
          <cell r="G253">
            <v>1544.3999999999999</v>
          </cell>
        </row>
        <row r="256">
          <cell r="A256" t="str">
            <v>4.21.6</v>
          </cell>
          <cell r="B256" t="str">
            <v>Forma comum de madeira</v>
          </cell>
          <cell r="G256">
            <v>247.672</v>
          </cell>
        </row>
        <row r="257">
          <cell r="B257" t="str">
            <v>Corpo - Muro da extremidade - parte externa ( x2)</v>
          </cell>
        </row>
        <row r="258">
          <cell r="B258" t="str">
            <v>Comprimento</v>
          </cell>
          <cell r="C258" t="str">
            <v>m</v>
          </cell>
          <cell r="F258">
            <v>13</v>
          </cell>
        </row>
        <row r="259">
          <cell r="B259" t="str">
            <v>Altura</v>
          </cell>
          <cell r="C259" t="str">
            <v>m</v>
          </cell>
          <cell r="F259">
            <v>2.5999999999999996</v>
          </cell>
        </row>
        <row r="260">
          <cell r="B260" t="str">
            <v>Área</v>
          </cell>
          <cell r="C260" t="str">
            <v>m2</v>
          </cell>
          <cell r="F260">
            <v>33.799999999999997</v>
          </cell>
        </row>
        <row r="261">
          <cell r="B261" t="str">
            <v>Repetição</v>
          </cell>
          <cell r="C261" t="str">
            <v>-</v>
          </cell>
          <cell r="F261">
            <v>2</v>
          </cell>
        </row>
        <row r="262">
          <cell r="B262" t="str">
            <v>Área Total</v>
          </cell>
          <cell r="C262" t="str">
            <v>m3</v>
          </cell>
          <cell r="G262">
            <v>67.599999999999994</v>
          </cell>
        </row>
        <row r="263">
          <cell r="B263" t="str">
            <v>Corpo - Muro da extremidade  - parte interna ( x2)</v>
          </cell>
        </row>
        <row r="264">
          <cell r="B264" t="str">
            <v>Comprimento</v>
          </cell>
          <cell r="C264" t="str">
            <v>m</v>
          </cell>
          <cell r="F264">
            <v>13</v>
          </cell>
        </row>
        <row r="265">
          <cell r="B265" t="str">
            <v>Altura</v>
          </cell>
          <cell r="C265" t="str">
            <v>m</v>
          </cell>
          <cell r="F265">
            <v>2</v>
          </cell>
        </row>
        <row r="266">
          <cell r="B266" t="str">
            <v>Área</v>
          </cell>
          <cell r="C266" t="str">
            <v>m2</v>
          </cell>
          <cell r="F266">
            <v>26</v>
          </cell>
        </row>
        <row r="267">
          <cell r="B267" t="str">
            <v>Repetição</v>
          </cell>
          <cell r="C267" t="str">
            <v>-</v>
          </cell>
          <cell r="F267">
            <v>2</v>
          </cell>
        </row>
        <row r="268">
          <cell r="B268" t="str">
            <v>Área Total</v>
          </cell>
          <cell r="C268" t="str">
            <v>m3</v>
          </cell>
          <cell r="G268">
            <v>52</v>
          </cell>
        </row>
        <row r="269">
          <cell r="B269" t="str">
            <v>Corpo - Muro Central e central ( x0)</v>
          </cell>
        </row>
        <row r="270">
          <cell r="B270" t="str">
            <v>Comprimento</v>
          </cell>
          <cell r="C270" t="str">
            <v>m</v>
          </cell>
          <cell r="F270">
            <v>13</v>
          </cell>
        </row>
        <row r="271">
          <cell r="B271" t="str">
            <v>Altura</v>
          </cell>
          <cell r="C271" t="str">
            <v>m</v>
          </cell>
          <cell r="F271">
            <v>2</v>
          </cell>
        </row>
        <row r="272">
          <cell r="B272" t="str">
            <v>Área</v>
          </cell>
          <cell r="C272" t="str">
            <v>m2</v>
          </cell>
          <cell r="F272">
            <v>26</v>
          </cell>
        </row>
        <row r="273">
          <cell r="B273" t="str">
            <v>Repetição</v>
          </cell>
          <cell r="C273" t="str">
            <v>-</v>
          </cell>
          <cell r="F273">
            <v>0</v>
          </cell>
        </row>
        <row r="274">
          <cell r="B274" t="str">
            <v>Área Total</v>
          </cell>
          <cell r="C274" t="str">
            <v>m3</v>
          </cell>
          <cell r="G274">
            <v>0</v>
          </cell>
        </row>
        <row r="275">
          <cell r="B275" t="str">
            <v>Corpo - Laje em Concreto - fundo  ( x1)</v>
          </cell>
        </row>
        <row r="276">
          <cell r="B276" t="str">
            <v>Comprimento</v>
          </cell>
          <cell r="C276" t="str">
            <v>m</v>
          </cell>
          <cell r="F276">
            <v>13</v>
          </cell>
        </row>
        <row r="277">
          <cell r="B277" t="str">
            <v>Altura</v>
          </cell>
          <cell r="C277" t="str">
            <v>m</v>
          </cell>
          <cell r="F277">
            <v>3</v>
          </cell>
        </row>
        <row r="278">
          <cell r="B278" t="str">
            <v>Área 1</v>
          </cell>
          <cell r="C278" t="str">
            <v>m2</v>
          </cell>
          <cell r="F278">
            <v>39</v>
          </cell>
        </row>
        <row r="279">
          <cell r="B279" t="str">
            <v>Corpo - Laje em Concreto - frontal  ( x1)</v>
          </cell>
        </row>
        <row r="280">
          <cell r="B280" t="str">
            <v>Comprimento</v>
          </cell>
          <cell r="C280" t="str">
            <v>m</v>
          </cell>
          <cell r="F280">
            <v>3.6</v>
          </cell>
        </row>
        <row r="281">
          <cell r="B281" t="str">
            <v>Altura</v>
          </cell>
          <cell r="C281" t="str">
            <v>m</v>
          </cell>
          <cell r="F281">
            <v>0.3</v>
          </cell>
        </row>
        <row r="282">
          <cell r="B282" t="str">
            <v>Área 2</v>
          </cell>
          <cell r="C282" t="str">
            <v>m2</v>
          </cell>
          <cell r="F282">
            <v>1.08</v>
          </cell>
        </row>
        <row r="283">
          <cell r="B283" t="str">
            <v>Repetição</v>
          </cell>
          <cell r="C283" t="str">
            <v>-</v>
          </cell>
          <cell r="F283">
            <v>1</v>
          </cell>
        </row>
        <row r="284">
          <cell r="B284" t="str">
            <v>Área 2</v>
          </cell>
          <cell r="C284" t="str">
            <v>m2</v>
          </cell>
          <cell r="F284">
            <v>1.08</v>
          </cell>
        </row>
        <row r="285">
          <cell r="B285" t="str">
            <v>Área  1+2</v>
          </cell>
          <cell r="F285">
            <v>40.08</v>
          </cell>
        </row>
        <row r="286">
          <cell r="B286" t="str">
            <v>Repetição</v>
          </cell>
          <cell r="C286" t="str">
            <v>-</v>
          </cell>
          <cell r="F286">
            <v>1</v>
          </cell>
        </row>
        <row r="287">
          <cell r="B287" t="str">
            <v>Área Total</v>
          </cell>
          <cell r="C287" t="str">
            <v>m3</v>
          </cell>
          <cell r="G287">
            <v>40.08</v>
          </cell>
        </row>
        <row r="288">
          <cell r="B288" t="str">
            <v>Corpo - Capitel ( x2)</v>
          </cell>
        </row>
        <row r="289">
          <cell r="B289" t="str">
            <v>Comprimento</v>
          </cell>
          <cell r="C289" t="str">
            <v>m</v>
          </cell>
          <cell r="F289">
            <v>4.2</v>
          </cell>
        </row>
        <row r="290">
          <cell r="B290" t="str">
            <v>Altura</v>
          </cell>
          <cell r="C290" t="str">
            <v>m</v>
          </cell>
          <cell r="F290">
            <v>0.35</v>
          </cell>
        </row>
        <row r="291">
          <cell r="B291" t="str">
            <v>Área</v>
          </cell>
          <cell r="C291" t="str">
            <v>m2</v>
          </cell>
          <cell r="F291">
            <v>1.47</v>
          </cell>
        </row>
        <row r="292">
          <cell r="B292" t="str">
            <v>Repetição</v>
          </cell>
          <cell r="C292" t="str">
            <v>-</v>
          </cell>
          <cell r="F292">
            <v>2</v>
          </cell>
        </row>
        <row r="293">
          <cell r="B293" t="str">
            <v>Área 1</v>
          </cell>
          <cell r="C293" t="str">
            <v>m3</v>
          </cell>
          <cell r="F293">
            <v>2.94</v>
          </cell>
        </row>
        <row r="294">
          <cell r="B294" t="str">
            <v>Comprimento</v>
          </cell>
          <cell r="C294" t="str">
            <v>m</v>
          </cell>
          <cell r="F294">
            <v>0.35</v>
          </cell>
        </row>
        <row r="295">
          <cell r="B295" t="str">
            <v>Altura</v>
          </cell>
          <cell r="C295" t="str">
            <v>m</v>
          </cell>
          <cell r="F295">
            <v>0.3</v>
          </cell>
        </row>
        <row r="296">
          <cell r="B296" t="str">
            <v>Área</v>
          </cell>
          <cell r="C296" t="str">
            <v>m2</v>
          </cell>
          <cell r="F296">
            <v>0.105</v>
          </cell>
        </row>
        <row r="297">
          <cell r="B297" t="str">
            <v>Repetição</v>
          </cell>
          <cell r="C297" t="str">
            <v>-</v>
          </cell>
          <cell r="F297">
            <v>2</v>
          </cell>
        </row>
        <row r="298">
          <cell r="B298" t="str">
            <v>Área 2</v>
          </cell>
          <cell r="C298" t="str">
            <v>m3</v>
          </cell>
          <cell r="F298">
            <v>0.21</v>
          </cell>
        </row>
        <row r="299">
          <cell r="B299" t="str">
            <v>Área  1+2</v>
          </cell>
          <cell r="F299">
            <v>3.15</v>
          </cell>
        </row>
        <row r="300">
          <cell r="B300" t="str">
            <v>Repetição</v>
          </cell>
          <cell r="C300" t="str">
            <v>-</v>
          </cell>
          <cell r="F300">
            <v>2</v>
          </cell>
        </row>
        <row r="301">
          <cell r="B301" t="str">
            <v>Área Total</v>
          </cell>
          <cell r="C301" t="str">
            <v>m3</v>
          </cell>
          <cell r="G301">
            <v>6.3</v>
          </cell>
        </row>
        <row r="302">
          <cell r="B302" t="str">
            <v>Corpo - Cunha do Muro Central ( x0)</v>
          </cell>
        </row>
        <row r="303">
          <cell r="B303" t="str">
            <v>Altura</v>
          </cell>
          <cell r="C303" t="str">
            <v>m</v>
          </cell>
          <cell r="F303">
            <v>2</v>
          </cell>
        </row>
        <row r="304">
          <cell r="B304" t="str">
            <v>Largura da forma</v>
          </cell>
          <cell r="C304" t="str">
            <v>m</v>
          </cell>
          <cell r="F304">
            <v>0.5</v>
          </cell>
        </row>
        <row r="305">
          <cell r="B305" t="str">
            <v>Área</v>
          </cell>
          <cell r="C305" t="str">
            <v>m2</v>
          </cell>
          <cell r="F305">
            <v>1</v>
          </cell>
        </row>
        <row r="306">
          <cell r="B306" t="str">
            <v>Repetição</v>
          </cell>
          <cell r="C306" t="str">
            <v>-</v>
          </cell>
          <cell r="F306">
            <v>0</v>
          </cell>
        </row>
        <row r="307">
          <cell r="B307" t="str">
            <v>Área</v>
          </cell>
          <cell r="C307" t="str">
            <v>m3</v>
          </cell>
          <cell r="F307">
            <v>0</v>
          </cell>
        </row>
        <row r="308">
          <cell r="B308" t="str">
            <v>Repetição</v>
          </cell>
          <cell r="C308" t="str">
            <v>-</v>
          </cell>
          <cell r="F308">
            <v>0</v>
          </cell>
        </row>
        <row r="309">
          <cell r="B309" t="str">
            <v>Área</v>
          </cell>
          <cell r="C309" t="str">
            <v>m3</v>
          </cell>
          <cell r="F309">
            <v>0</v>
          </cell>
          <cell r="G309">
            <v>0</v>
          </cell>
        </row>
        <row r="310">
          <cell r="B310" t="str">
            <v>Boca - Ala ( x1)</v>
          </cell>
        </row>
        <row r="311">
          <cell r="B311" t="str">
            <v>Seçao frontal</v>
          </cell>
        </row>
        <row r="312">
          <cell r="B312" t="str">
            <v>Altura</v>
          </cell>
          <cell r="C312" t="str">
            <v>m</v>
          </cell>
          <cell r="F312">
            <v>0.45</v>
          </cell>
        </row>
        <row r="313">
          <cell r="B313" t="str">
            <v>Largura</v>
          </cell>
          <cell r="C313" t="str">
            <v>m</v>
          </cell>
          <cell r="F313">
            <v>0.6</v>
          </cell>
        </row>
        <row r="314">
          <cell r="B314" t="str">
            <v>Área</v>
          </cell>
          <cell r="C314" t="str">
            <v>m2</v>
          </cell>
          <cell r="F314">
            <v>0.27</v>
          </cell>
        </row>
        <row r="315">
          <cell r="B315" t="str">
            <v>Seçao lateral</v>
          </cell>
        </row>
        <row r="316">
          <cell r="B316" t="str">
            <v>Comprimento</v>
          </cell>
          <cell r="C316" t="str">
            <v>m</v>
          </cell>
          <cell r="F316">
            <v>0.9</v>
          </cell>
        </row>
        <row r="317">
          <cell r="B317" t="str">
            <v>Altura</v>
          </cell>
          <cell r="C317" t="str">
            <v>m</v>
          </cell>
          <cell r="F317">
            <v>2</v>
          </cell>
        </row>
        <row r="318">
          <cell r="B318" t="str">
            <v>Largura</v>
          </cell>
          <cell r="C318" t="str">
            <v>m</v>
          </cell>
          <cell r="F318">
            <v>3</v>
          </cell>
        </row>
        <row r="319">
          <cell r="B319" t="str">
            <v>Área</v>
          </cell>
          <cell r="C319" t="str">
            <v>m2</v>
          </cell>
          <cell r="F319">
            <v>4.3499999999999996</v>
          </cell>
        </row>
        <row r="320">
          <cell r="B320" t="str">
            <v>Repetição</v>
          </cell>
          <cell r="C320" t="str">
            <v>-</v>
          </cell>
          <cell r="F320">
            <v>2</v>
          </cell>
        </row>
        <row r="321">
          <cell r="B321" t="str">
            <v>Área Lateral</v>
          </cell>
          <cell r="C321" t="str">
            <v>m2</v>
          </cell>
          <cell r="F321">
            <v>8.6999999999999993</v>
          </cell>
        </row>
        <row r="322">
          <cell r="B322" t="str">
            <v>Seçao Superior</v>
          </cell>
        </row>
        <row r="323">
          <cell r="B323" t="str">
            <v>Comprimento</v>
          </cell>
          <cell r="C323" t="str">
            <v>m</v>
          </cell>
          <cell r="F323">
            <v>3.3105890714493698</v>
          </cell>
        </row>
        <row r="324">
          <cell r="B324" t="str">
            <v>Altura</v>
          </cell>
          <cell r="C324" t="str">
            <v>m</v>
          </cell>
          <cell r="F324">
            <v>0.6</v>
          </cell>
        </row>
        <row r="325">
          <cell r="B325" t="str">
            <v>Largura</v>
          </cell>
          <cell r="C325" t="str">
            <v>m</v>
          </cell>
          <cell r="F325">
            <v>0.9</v>
          </cell>
        </row>
        <row r="326">
          <cell r="B326" t="str">
            <v>Área</v>
          </cell>
          <cell r="C326" t="str">
            <v>m2</v>
          </cell>
          <cell r="F326">
            <v>2.4829418035870274</v>
          </cell>
        </row>
        <row r="327">
          <cell r="B327" t="str">
            <v>Área Total</v>
          </cell>
          <cell r="C327" t="str">
            <v>m2</v>
          </cell>
          <cell r="F327">
            <v>11.452941803587027</v>
          </cell>
        </row>
        <row r="328">
          <cell r="B328" t="str">
            <v>Repetição</v>
          </cell>
          <cell r="C328" t="str">
            <v>-</v>
          </cell>
          <cell r="F328">
            <v>1</v>
          </cell>
        </row>
        <row r="329">
          <cell r="B329" t="str">
            <v>Área Superior</v>
          </cell>
          <cell r="C329" t="str">
            <v>m2</v>
          </cell>
          <cell r="F329">
            <v>11.452941803587027</v>
          </cell>
        </row>
        <row r="330">
          <cell r="B330" t="str">
            <v>Area Total (Frontal + Lateral + superior)</v>
          </cell>
          <cell r="C330" t="str">
            <v>m2</v>
          </cell>
          <cell r="F330">
            <v>20.422941803587026</v>
          </cell>
        </row>
        <row r="331">
          <cell r="B331" t="str">
            <v>Repetição</v>
          </cell>
          <cell r="C331" t="str">
            <v>-</v>
          </cell>
          <cell r="F331">
            <v>4</v>
          </cell>
        </row>
        <row r="332">
          <cell r="B332" t="str">
            <v>Area Total (Lateral + superior)</v>
          </cell>
          <cell r="C332" t="str">
            <v>m3</v>
          </cell>
          <cell r="G332">
            <v>81.691767214348104</v>
          </cell>
        </row>
        <row r="334">
          <cell r="A334" t="str">
            <v>4.21.7</v>
          </cell>
          <cell r="B334" t="e">
            <v>#N/A</v>
          </cell>
          <cell r="C334" t="e">
            <v>#N/A</v>
          </cell>
          <cell r="G334">
            <v>78</v>
          </cell>
        </row>
        <row r="335">
          <cell r="B335" t="str">
            <v>Corpo - Laje em concreto armado</v>
          </cell>
        </row>
        <row r="336">
          <cell r="B336" t="str">
            <v>Comprimento</v>
          </cell>
          <cell r="C336" t="str">
            <v>m</v>
          </cell>
          <cell r="F336">
            <v>13</v>
          </cell>
        </row>
        <row r="337">
          <cell r="B337" t="str">
            <v>Largura</v>
          </cell>
          <cell r="C337" t="str">
            <v>m</v>
          </cell>
          <cell r="F337">
            <v>3</v>
          </cell>
        </row>
        <row r="338">
          <cell r="B338" t="str">
            <v>Altura</v>
          </cell>
          <cell r="C338" t="str">
            <v>m</v>
          </cell>
          <cell r="F338">
            <v>2</v>
          </cell>
        </row>
        <row r="339">
          <cell r="B339" t="str">
            <v>Volume</v>
          </cell>
          <cell r="C339" t="str">
            <v>m3</v>
          </cell>
          <cell r="F339">
            <v>78</v>
          </cell>
        </row>
        <row r="340">
          <cell r="B340" t="str">
            <v>Repetição</v>
          </cell>
          <cell r="C340" t="str">
            <v>-</v>
          </cell>
          <cell r="F340">
            <v>1</v>
          </cell>
        </row>
        <row r="341">
          <cell r="B341" t="str">
            <v>Volume Total</v>
          </cell>
          <cell r="C341" t="str">
            <v>m3</v>
          </cell>
          <cell r="G341">
            <v>78</v>
          </cell>
        </row>
        <row r="344">
          <cell r="A344" t="str">
            <v>4.21.8</v>
          </cell>
          <cell r="B344" t="e">
            <v>#N/A</v>
          </cell>
          <cell r="C344" t="e">
            <v>#N/A</v>
          </cell>
          <cell r="G344">
            <v>2.6379999999999999</v>
          </cell>
        </row>
        <row r="345">
          <cell r="B345" t="str">
            <v>Corpo - Muro extremo e central - reboco ( x2)</v>
          </cell>
        </row>
        <row r="346">
          <cell r="B346" t="str">
            <v>Comprimento</v>
          </cell>
          <cell r="C346" t="str">
            <v>m</v>
          </cell>
          <cell r="F346">
            <v>13</v>
          </cell>
        </row>
        <row r="347">
          <cell r="B347" t="str">
            <v>Altura</v>
          </cell>
          <cell r="C347" t="str">
            <v>m</v>
          </cell>
          <cell r="F347">
            <v>2</v>
          </cell>
        </row>
        <row r="348">
          <cell r="B348" t="str">
            <v>Área</v>
          </cell>
          <cell r="C348" t="str">
            <v>m2</v>
          </cell>
          <cell r="F348">
            <v>26</v>
          </cell>
        </row>
        <row r="349">
          <cell r="B349" t="str">
            <v>Espessura</v>
          </cell>
          <cell r="C349" t="str">
            <v>m</v>
          </cell>
          <cell r="F349">
            <v>0.03</v>
          </cell>
        </row>
        <row r="350">
          <cell r="B350" t="str">
            <v>Volume</v>
          </cell>
          <cell r="C350" t="str">
            <v>m3</v>
          </cell>
          <cell r="F350">
            <v>0.78</v>
          </cell>
        </row>
        <row r="351">
          <cell r="B351" t="str">
            <v>Repetição</v>
          </cell>
          <cell r="C351" t="str">
            <v>-</v>
          </cell>
          <cell r="F351">
            <v>2</v>
          </cell>
        </row>
        <row r="352">
          <cell r="B352" t="str">
            <v>Volume Total</v>
          </cell>
          <cell r="C352" t="str">
            <v>m3</v>
          </cell>
          <cell r="G352">
            <v>1.56</v>
          </cell>
        </row>
        <row r="353">
          <cell r="B353" t="str">
            <v>Corpo - Capitel -  reboco ( x2)</v>
          </cell>
        </row>
        <row r="354">
          <cell r="B354" t="str">
            <v>Comprimento</v>
          </cell>
          <cell r="C354" t="str">
            <v>m</v>
          </cell>
          <cell r="F354">
            <v>4.2</v>
          </cell>
        </row>
        <row r="355">
          <cell r="B355" t="str">
            <v>Altura</v>
          </cell>
          <cell r="C355" t="str">
            <v>m</v>
          </cell>
          <cell r="F355">
            <v>0.35</v>
          </cell>
        </row>
        <row r="356">
          <cell r="B356" t="str">
            <v>Largura</v>
          </cell>
          <cell r="C356" t="str">
            <v>m</v>
          </cell>
          <cell r="F356">
            <v>0.3</v>
          </cell>
        </row>
        <row r="357">
          <cell r="B357" t="str">
            <v>Área</v>
          </cell>
          <cell r="C357" t="str">
            <v>m2</v>
          </cell>
          <cell r="F357">
            <v>4.41</v>
          </cell>
        </row>
        <row r="358">
          <cell r="B358" t="str">
            <v>Espessura</v>
          </cell>
          <cell r="C358" t="str">
            <v>m</v>
          </cell>
          <cell r="F358">
            <v>0.03</v>
          </cell>
        </row>
        <row r="359">
          <cell r="B359" t="str">
            <v>Volume</v>
          </cell>
          <cell r="C359" t="str">
            <v>m3</v>
          </cell>
          <cell r="F359">
            <v>0.1323</v>
          </cell>
        </row>
        <row r="360">
          <cell r="B360" t="str">
            <v>Repetição</v>
          </cell>
          <cell r="C360" t="str">
            <v>-</v>
          </cell>
          <cell r="F360">
            <v>2</v>
          </cell>
        </row>
        <row r="361">
          <cell r="B361" t="str">
            <v>Volume Total</v>
          </cell>
          <cell r="C361" t="str">
            <v>m3</v>
          </cell>
          <cell r="G361">
            <v>0.2646</v>
          </cell>
        </row>
        <row r="362">
          <cell r="B362" t="str">
            <v>Boca - Ala -  reboco ( x4)</v>
          </cell>
        </row>
        <row r="363">
          <cell r="B363" t="str">
            <v>Seçao 1</v>
          </cell>
        </row>
        <row r="364">
          <cell r="B364" t="str">
            <v>Altura</v>
          </cell>
          <cell r="C364" t="str">
            <v>m</v>
          </cell>
          <cell r="F364">
            <v>0.45</v>
          </cell>
        </row>
        <row r="365">
          <cell r="B365" t="str">
            <v>Largura</v>
          </cell>
          <cell r="C365" t="str">
            <v>m</v>
          </cell>
          <cell r="F365">
            <v>0.6</v>
          </cell>
        </row>
        <row r="366">
          <cell r="B366" t="str">
            <v>Área</v>
          </cell>
          <cell r="C366" t="str">
            <v>m2</v>
          </cell>
          <cell r="F366">
            <v>0.27</v>
          </cell>
        </row>
        <row r="367">
          <cell r="B367" t="str">
            <v>Seçao 2</v>
          </cell>
        </row>
        <row r="368">
          <cell r="B368" t="str">
            <v>Comprimento</v>
          </cell>
          <cell r="C368" t="str">
            <v>m</v>
          </cell>
          <cell r="F368">
            <v>3</v>
          </cell>
        </row>
        <row r="369">
          <cell r="B369" t="str">
            <v>Altura</v>
          </cell>
          <cell r="C369" t="str">
            <v>m</v>
          </cell>
          <cell r="F369">
            <v>2</v>
          </cell>
        </row>
        <row r="370">
          <cell r="B370" t="str">
            <v>Largura</v>
          </cell>
          <cell r="C370" t="str">
            <v>m</v>
          </cell>
          <cell r="F370">
            <v>0.9</v>
          </cell>
        </row>
        <row r="371">
          <cell r="B371" t="str">
            <v>Área</v>
          </cell>
          <cell r="C371" t="str">
            <v>m2</v>
          </cell>
          <cell r="F371">
            <v>4.3499999999999996</v>
          </cell>
        </row>
        <row r="372">
          <cell r="B372" t="str">
            <v>Seçao 3</v>
          </cell>
        </row>
        <row r="373">
          <cell r="B373" t="str">
            <v>Comprimento</v>
          </cell>
          <cell r="C373" t="str">
            <v>m</v>
          </cell>
          <cell r="F373">
            <v>3.1953090617340916</v>
          </cell>
        </row>
        <row r="374">
          <cell r="B374" t="str">
            <v>Altura</v>
          </cell>
          <cell r="C374" t="str">
            <v>m</v>
          </cell>
          <cell r="F374">
            <v>0.45</v>
          </cell>
        </row>
        <row r="375">
          <cell r="B375" t="str">
            <v>Largura</v>
          </cell>
          <cell r="C375" t="str">
            <v>m</v>
          </cell>
          <cell r="F375">
            <v>0.9</v>
          </cell>
        </row>
        <row r="376">
          <cell r="B376" t="str">
            <v>Área</v>
          </cell>
          <cell r="C376" t="str">
            <v>m2</v>
          </cell>
          <cell r="F376">
            <v>2.1568336166705118</v>
          </cell>
        </row>
        <row r="377">
          <cell r="B377" t="str">
            <v>Área Total</v>
          </cell>
          <cell r="C377" t="str">
            <v>m2</v>
          </cell>
          <cell r="F377">
            <v>6.7768336166705119</v>
          </cell>
        </row>
        <row r="378">
          <cell r="B378" t="str">
            <v>Espessura</v>
          </cell>
          <cell r="C378" t="str">
            <v>m</v>
          </cell>
          <cell r="F378">
            <v>0.03</v>
          </cell>
        </row>
        <row r="379">
          <cell r="B379" t="str">
            <v>Volume</v>
          </cell>
          <cell r="C379" t="str">
            <v>m3</v>
          </cell>
          <cell r="F379">
            <v>0.20330500850011535</v>
          </cell>
        </row>
        <row r="380">
          <cell r="B380" t="str">
            <v>Repetição</v>
          </cell>
          <cell r="C380" t="str">
            <v>-</v>
          </cell>
          <cell r="F380">
            <v>4</v>
          </cell>
        </row>
        <row r="381">
          <cell r="B381" t="str">
            <v>Volume Total</v>
          </cell>
          <cell r="C381" t="str">
            <v>m3</v>
          </cell>
          <cell r="G381">
            <v>0.81322003400046139</v>
          </cell>
        </row>
        <row r="384">
          <cell r="A384" t="str">
            <v>4.21.9</v>
          </cell>
          <cell r="B384" t="e">
            <v>#N/A</v>
          </cell>
          <cell r="E384" t="e">
            <v>#N/A</v>
          </cell>
          <cell r="G384">
            <v>3.633</v>
          </cell>
        </row>
        <row r="385">
          <cell r="B385" t="str">
            <v>Corpo - Piso da calçada</v>
          </cell>
        </row>
        <row r="386">
          <cell r="B386" t="str">
            <v>Comprimento</v>
          </cell>
          <cell r="E386" t="str">
            <v>m</v>
          </cell>
          <cell r="F386">
            <v>13</v>
          </cell>
        </row>
        <row r="387">
          <cell r="B387" t="str">
            <v>Largura</v>
          </cell>
          <cell r="E387" t="str">
            <v>m</v>
          </cell>
          <cell r="F387">
            <v>3</v>
          </cell>
        </row>
        <row r="388">
          <cell r="B388" t="str">
            <v>Espessura</v>
          </cell>
          <cell r="E388" t="str">
            <v>m</v>
          </cell>
          <cell r="F388">
            <v>0.05</v>
          </cell>
        </row>
        <row r="389">
          <cell r="B389" t="str">
            <v>Volume</v>
          </cell>
          <cell r="E389" t="str">
            <v>m3</v>
          </cell>
          <cell r="F389">
            <v>1.9500000000000002</v>
          </cell>
        </row>
        <row r="390">
          <cell r="B390" t="str">
            <v>Repetição</v>
          </cell>
          <cell r="E390" t="str">
            <v>-</v>
          </cell>
          <cell r="F390">
            <v>1</v>
          </cell>
        </row>
        <row r="391">
          <cell r="B391" t="str">
            <v>Volume Total</v>
          </cell>
          <cell r="E391" t="str">
            <v>m3</v>
          </cell>
          <cell r="G391">
            <v>1.9500000000000002</v>
          </cell>
        </row>
        <row r="392">
          <cell r="B392" t="str">
            <v>Boca  - Piso da calçada</v>
          </cell>
        </row>
        <row r="393">
          <cell r="B393" t="str">
            <v>Comprimento</v>
          </cell>
          <cell r="E393" t="str">
            <v>m</v>
          </cell>
          <cell r="F393">
            <v>3.3</v>
          </cell>
        </row>
        <row r="394">
          <cell r="B394" t="str">
            <v>Largura</v>
          </cell>
          <cell r="E394" t="str">
            <v>m</v>
          </cell>
          <cell r="F394">
            <v>5.0999999999999996</v>
          </cell>
        </row>
        <row r="395">
          <cell r="B395" t="str">
            <v>Espessura</v>
          </cell>
          <cell r="E395" t="str">
            <v>m</v>
          </cell>
          <cell r="F395">
            <v>0.05</v>
          </cell>
        </row>
        <row r="396">
          <cell r="B396" t="str">
            <v>Volume</v>
          </cell>
          <cell r="E396" t="str">
            <v>m3</v>
          </cell>
          <cell r="F396">
            <v>0.84149999999999991</v>
          </cell>
        </row>
        <row r="397">
          <cell r="B397" t="str">
            <v>Repetição</v>
          </cell>
          <cell r="E397" t="str">
            <v>-</v>
          </cell>
          <cell r="F397">
            <v>2</v>
          </cell>
        </row>
        <row r="398">
          <cell r="B398" t="str">
            <v>Volume Total</v>
          </cell>
          <cell r="E398" t="str">
            <v>m3</v>
          </cell>
          <cell r="G398">
            <v>1.6829999999999998</v>
          </cell>
        </row>
        <row r="401">
          <cell r="A401" t="str">
            <v>4.22.1</v>
          </cell>
          <cell r="B401" t="e">
            <v>#N/A</v>
          </cell>
          <cell r="C401" t="e">
            <v>#N/A</v>
          </cell>
          <cell r="G401" t="e">
            <v>#N/A</v>
          </cell>
        </row>
        <row r="402">
          <cell r="A402" t="str">
            <v>4.21.3</v>
          </cell>
          <cell r="B402" t="e">
            <v>#N/A</v>
          </cell>
          <cell r="C402" t="e">
            <v>#N/A</v>
          </cell>
          <cell r="D402">
            <v>83.741</v>
          </cell>
          <cell r="E402" t="e">
            <v>#N/A</v>
          </cell>
          <cell r="F402" t="e">
            <v>#N/A</v>
          </cell>
        </row>
        <row r="403">
          <cell r="A403" t="str">
            <v>4.21.4</v>
          </cell>
          <cell r="B403" t="e">
            <v>#N/A</v>
          </cell>
          <cell r="C403" t="e">
            <v>#N/A</v>
          </cell>
          <cell r="D403">
            <v>14.04</v>
          </cell>
          <cell r="E403" t="e">
            <v>#N/A</v>
          </cell>
          <cell r="F403" t="e">
            <v>#N/A</v>
          </cell>
        </row>
        <row r="404">
          <cell r="A404" t="str">
            <v>4.21.9</v>
          </cell>
          <cell r="B404" t="e">
            <v>#N/A</v>
          </cell>
          <cell r="C404" t="e">
            <v>#N/A</v>
          </cell>
          <cell r="D404">
            <v>3.633</v>
          </cell>
          <cell r="E404" t="e">
            <v>#N/A</v>
          </cell>
          <cell r="F404" t="e">
            <v>#N/A</v>
          </cell>
        </row>
        <row r="406">
          <cell r="B406" t="str">
            <v>Quantidade de material a ser transportada</v>
          </cell>
          <cell r="C406" t="str">
            <v>t</v>
          </cell>
          <cell r="F406" t="e">
            <v>#N/A</v>
          </cell>
        </row>
        <row r="407">
          <cell r="B407" t="str">
            <v>DMT</v>
          </cell>
          <cell r="C407" t="str">
            <v>Km</v>
          </cell>
          <cell r="F407">
            <v>197</v>
          </cell>
        </row>
        <row r="408">
          <cell r="B408" t="str">
            <v>Transporte Total</v>
          </cell>
          <cell r="C408" t="str">
            <v>tkm</v>
          </cell>
          <cell r="G408" t="e">
            <v>#N/A</v>
          </cell>
        </row>
        <row r="410">
          <cell r="A410" t="str">
            <v>4.22.2</v>
          </cell>
          <cell r="B410" t="e">
            <v>#N/A</v>
          </cell>
          <cell r="C410" t="e">
            <v>#N/A</v>
          </cell>
          <cell r="G410" t="e">
            <v>#N/A</v>
          </cell>
        </row>
        <row r="412">
          <cell r="B412" t="str">
            <v>Quantidade de material a ser transportada</v>
          </cell>
          <cell r="C412" t="str">
            <v>t</v>
          </cell>
          <cell r="F412" t="e">
            <v>#N/A</v>
          </cell>
        </row>
        <row r="413">
          <cell r="B413" t="str">
            <v>DMT</v>
          </cell>
          <cell r="C413" t="str">
            <v>Km</v>
          </cell>
          <cell r="F413">
            <v>12.273</v>
          </cell>
        </row>
        <row r="414">
          <cell r="B414" t="str">
            <v>Transporte Total</v>
          </cell>
          <cell r="C414" t="str">
            <v>tkm</v>
          </cell>
          <cell r="G414" t="e">
            <v>#N/A</v>
          </cell>
        </row>
        <row r="417">
          <cell r="A417" t="str">
            <v>4.22.3</v>
          </cell>
          <cell r="B417" t="e">
            <v>#N/A</v>
          </cell>
          <cell r="C417" t="e">
            <v>#N/A</v>
          </cell>
          <cell r="G417" t="e">
            <v>#N/A</v>
          </cell>
        </row>
        <row r="418">
          <cell r="A418" t="str">
            <v>4.21.2</v>
          </cell>
          <cell r="B418" t="e">
            <v>#N/A</v>
          </cell>
          <cell r="C418" t="e">
            <v>#N/A</v>
          </cell>
          <cell r="D418">
            <v>62.4</v>
          </cell>
          <cell r="E418" t="e">
            <v>#N/A</v>
          </cell>
          <cell r="F418" t="e">
            <v>#N/A</v>
          </cell>
        </row>
        <row r="419">
          <cell r="A419" t="str">
            <v>4.21.3</v>
          </cell>
          <cell r="B419" t="e">
            <v>#N/A</v>
          </cell>
          <cell r="C419" t="e">
            <v>#N/A</v>
          </cell>
          <cell r="D419">
            <v>83.741</v>
          </cell>
          <cell r="E419" t="e">
            <v>#N/A</v>
          </cell>
          <cell r="F419" t="e">
            <v>#N/A</v>
          </cell>
        </row>
        <row r="420">
          <cell r="A420" t="str">
            <v>4.21.4</v>
          </cell>
          <cell r="B420" t="e">
            <v>#N/A</v>
          </cell>
          <cell r="C420" t="e">
            <v>#N/A</v>
          </cell>
          <cell r="D420">
            <v>14.04</v>
          </cell>
          <cell r="E420" t="e">
            <v>#N/A</v>
          </cell>
          <cell r="F420" t="e">
            <v>#N/A</v>
          </cell>
        </row>
        <row r="421">
          <cell r="A421" t="str">
            <v>4.21.9</v>
          </cell>
          <cell r="B421" t="e">
            <v>#N/A</v>
          </cell>
          <cell r="C421" t="e">
            <v>#N/A</v>
          </cell>
          <cell r="D421">
            <v>3.633</v>
          </cell>
          <cell r="E421" t="e">
            <v>#N/A</v>
          </cell>
          <cell r="F421" t="e">
            <v>#N/A</v>
          </cell>
        </row>
        <row r="423">
          <cell r="B423" t="str">
            <v>Quantidade de material a ser transportada</v>
          </cell>
          <cell r="C423" t="str">
            <v>t</v>
          </cell>
          <cell r="F423" t="e">
            <v>#N/A</v>
          </cell>
        </row>
        <row r="424">
          <cell r="B424" t="str">
            <v>DMT</v>
          </cell>
          <cell r="C424" t="str">
            <v>Km</v>
          </cell>
          <cell r="F424">
            <v>19.27</v>
          </cell>
        </row>
        <row r="425">
          <cell r="B425" t="str">
            <v>Transporte Total</v>
          </cell>
          <cell r="C425" t="str">
            <v>tkm</v>
          </cell>
          <cell r="G425" t="e">
            <v>#N/A</v>
          </cell>
        </row>
        <row r="428">
          <cell r="A428" t="str">
            <v>4.22.4</v>
          </cell>
          <cell r="B428" t="e">
            <v>#N/A</v>
          </cell>
          <cell r="C428" t="e">
            <v>#N/A</v>
          </cell>
          <cell r="G428" t="e">
            <v>#N/A</v>
          </cell>
        </row>
        <row r="429">
          <cell r="A429" t="str">
            <v>4.21.5</v>
          </cell>
          <cell r="B429" t="e">
            <v>#N/A</v>
          </cell>
          <cell r="C429" t="e">
            <v>#N/A</v>
          </cell>
          <cell r="D429">
            <v>1544.4</v>
          </cell>
          <cell r="E429" t="e">
            <v>#N/A</v>
          </cell>
          <cell r="F429" t="e">
            <v>#N/A</v>
          </cell>
        </row>
        <row r="431">
          <cell r="B431" t="str">
            <v>Quantidade de material a ser transportada</v>
          </cell>
          <cell r="C431" t="str">
            <v>t</v>
          </cell>
          <cell r="F431" t="e">
            <v>#N/A</v>
          </cell>
        </row>
        <row r="432">
          <cell r="B432" t="str">
            <v>DMT</v>
          </cell>
          <cell r="C432" t="str">
            <v>Km</v>
          </cell>
          <cell r="F432">
            <v>357</v>
          </cell>
        </row>
        <row r="433">
          <cell r="B433" t="str">
            <v>Transporte Total</v>
          </cell>
          <cell r="C433" t="str">
            <v>tkm</v>
          </cell>
          <cell r="G433" t="e">
            <v>#N/A</v>
          </cell>
        </row>
        <row r="435">
          <cell r="A435" t="str">
            <v>4.22.5</v>
          </cell>
          <cell r="B435" t="e">
            <v>#N/A</v>
          </cell>
          <cell r="C435" t="e">
            <v>#N/A</v>
          </cell>
          <cell r="G435" t="e">
            <v>#N/A</v>
          </cell>
        </row>
        <row r="437">
          <cell r="B437" t="str">
            <v>Quantidade de material a ser transportada</v>
          </cell>
          <cell r="C437" t="str">
            <v>t</v>
          </cell>
          <cell r="F437" t="e">
            <v>#N/A</v>
          </cell>
        </row>
        <row r="438">
          <cell r="B438" t="str">
            <v>DMT</v>
          </cell>
          <cell r="C438" t="str">
            <v>km</v>
          </cell>
          <cell r="F438">
            <v>12.273</v>
          </cell>
        </row>
        <row r="439">
          <cell r="B439" t="str">
            <v>Transporte Total</v>
          </cell>
          <cell r="C439" t="str">
            <v>tkm</v>
          </cell>
          <cell r="G439" t="e">
            <v>#N/A</v>
          </cell>
        </row>
        <row r="442">
          <cell r="A442" t="str">
            <v>4.22.6</v>
          </cell>
          <cell r="B442" t="e">
            <v>#N/A</v>
          </cell>
          <cell r="C442" t="e">
            <v>#N/A</v>
          </cell>
          <cell r="G442" t="e">
            <v>#N/A</v>
          </cell>
        </row>
        <row r="443">
          <cell r="A443" t="str">
            <v>4.21.6</v>
          </cell>
          <cell r="B443" t="e">
            <v>#N/A</v>
          </cell>
          <cell r="C443" t="e">
            <v>#N/A</v>
          </cell>
          <cell r="D443">
            <v>247.672</v>
          </cell>
          <cell r="E443" t="e">
            <v>#N/A</v>
          </cell>
          <cell r="F443" t="e">
            <v>#N/A</v>
          </cell>
        </row>
        <row r="444">
          <cell r="A444" t="str">
            <v>4.21.7</v>
          </cell>
          <cell r="B444" t="e">
            <v>#N/A</v>
          </cell>
          <cell r="C444" t="e">
            <v>#N/A</v>
          </cell>
          <cell r="D444">
            <v>78</v>
          </cell>
          <cell r="E444" t="e">
            <v>#N/A</v>
          </cell>
          <cell r="F444" t="e">
            <v>#N/A</v>
          </cell>
        </row>
        <row r="446">
          <cell r="B446" t="str">
            <v>Quantidade de material a ser transportada</v>
          </cell>
          <cell r="C446" t="str">
            <v>t</v>
          </cell>
          <cell r="F446" t="e">
            <v>#N/A</v>
          </cell>
        </row>
        <row r="447">
          <cell r="B447" t="str">
            <v>DMT</v>
          </cell>
          <cell r="C447" t="str">
            <v>km</v>
          </cell>
          <cell r="F447">
            <v>170</v>
          </cell>
        </row>
        <row r="448">
          <cell r="B448" t="str">
            <v>Transporte Total</v>
          </cell>
          <cell r="C448" t="str">
            <v>tkm</v>
          </cell>
          <cell r="G448" t="e">
            <v>#N/A</v>
          </cell>
        </row>
        <row r="450">
          <cell r="A450" t="str">
            <v>4.22.7</v>
          </cell>
          <cell r="B450" t="e">
            <v>#N/A</v>
          </cell>
          <cell r="C450" t="e">
            <v>#N/A</v>
          </cell>
          <cell r="G450" t="e">
            <v>#N/A</v>
          </cell>
        </row>
        <row r="452">
          <cell r="B452" t="str">
            <v>Quantidade de material a ser transportada</v>
          </cell>
          <cell r="C452" t="str">
            <v>t</v>
          </cell>
          <cell r="F452" t="e">
            <v>#N/A</v>
          </cell>
        </row>
        <row r="453">
          <cell r="B453" t="str">
            <v>DMT</v>
          </cell>
          <cell r="C453" t="str">
            <v>km</v>
          </cell>
          <cell r="F453">
            <v>12.273</v>
          </cell>
        </row>
        <row r="454">
          <cell r="B454" t="str">
            <v>Transporte Total</v>
          </cell>
          <cell r="C454" t="str">
            <v>tkm</v>
          </cell>
          <cell r="G454" t="e">
            <v>#N/A</v>
          </cell>
        </row>
        <row r="457">
          <cell r="A457" t="str">
            <v>4.22.8</v>
          </cell>
          <cell r="B457" t="e">
            <v>#N/A</v>
          </cell>
          <cell r="C457" t="e">
            <v>#N/A</v>
          </cell>
          <cell r="G457" t="e">
            <v>#N/A</v>
          </cell>
        </row>
        <row r="458">
          <cell r="A458" t="str">
            <v>4.21.2</v>
          </cell>
          <cell r="B458" t="e">
            <v>#N/A</v>
          </cell>
          <cell r="C458" t="e">
            <v>#N/A</v>
          </cell>
          <cell r="D458">
            <v>62.4</v>
          </cell>
          <cell r="E458" t="e">
            <v>#N/A</v>
          </cell>
          <cell r="F458" t="e">
            <v>#N/A</v>
          </cell>
        </row>
        <row r="459">
          <cell r="A459" t="str">
            <v>4.21.3</v>
          </cell>
          <cell r="B459" t="e">
            <v>#N/A</v>
          </cell>
          <cell r="C459" t="e">
            <v>#N/A</v>
          </cell>
          <cell r="D459">
            <v>83.741</v>
          </cell>
          <cell r="E459" t="e">
            <v>#N/A</v>
          </cell>
          <cell r="F459" t="e">
            <v>#N/A</v>
          </cell>
        </row>
        <row r="461">
          <cell r="B461" t="str">
            <v>Quantidade de material a ser transportada</v>
          </cell>
          <cell r="C461" t="str">
            <v>t</v>
          </cell>
          <cell r="F461" t="e">
            <v>#N/A</v>
          </cell>
        </row>
        <row r="462">
          <cell r="B462" t="str">
            <v>DMT</v>
          </cell>
          <cell r="C462" t="str">
            <v>Km</v>
          </cell>
          <cell r="F462">
            <v>11.5</v>
          </cell>
        </row>
        <row r="463">
          <cell r="B463" t="str">
            <v>Transporte Total</v>
          </cell>
          <cell r="C463" t="str">
            <v>tkm</v>
          </cell>
          <cell r="G463" t="e">
            <v>#N/A</v>
          </cell>
        </row>
        <row r="465">
          <cell r="A465" t="str">
            <v>4.22.9</v>
          </cell>
          <cell r="B465" t="e">
            <v>#N/A</v>
          </cell>
          <cell r="C465" t="e">
            <v>#N/A</v>
          </cell>
          <cell r="G465" t="e">
            <v>#N/A</v>
          </cell>
        </row>
        <row r="467">
          <cell r="B467" t="str">
            <v>Quantidade de material a ser transportada</v>
          </cell>
          <cell r="C467" t="str">
            <v>t</v>
          </cell>
          <cell r="F467" t="e">
            <v>#N/A</v>
          </cell>
        </row>
        <row r="468">
          <cell r="B468" t="str">
            <v>DMT</v>
          </cell>
          <cell r="C468" t="str">
            <v>km</v>
          </cell>
          <cell r="F468">
            <v>11.5</v>
          </cell>
        </row>
        <row r="469">
          <cell r="B469" t="str">
            <v>Transporte Total</v>
          </cell>
          <cell r="C469" t="str">
            <v>tkm</v>
          </cell>
          <cell r="G469" t="e">
            <v>#N/A</v>
          </cell>
        </row>
        <row r="472">
          <cell r="A472" t="str">
            <v>4.22.10</v>
          </cell>
          <cell r="B472" t="e">
            <v>#N/A</v>
          </cell>
          <cell r="C472" t="e">
            <v>#N/A</v>
          </cell>
          <cell r="G472" t="e">
            <v>#N/A</v>
          </cell>
        </row>
        <row r="473">
          <cell r="A473" t="str">
            <v>4.21.2</v>
          </cell>
          <cell r="B473" t="e">
            <v>#N/A</v>
          </cell>
          <cell r="C473" t="e">
            <v>#N/A</v>
          </cell>
          <cell r="D473">
            <v>62.4</v>
          </cell>
          <cell r="E473" t="e">
            <v>#N/A</v>
          </cell>
          <cell r="F473" t="e">
            <v>#N/A</v>
          </cell>
        </row>
        <row r="474">
          <cell r="A474" t="str">
            <v>4.21.3</v>
          </cell>
          <cell r="B474" t="e">
            <v>#N/A</v>
          </cell>
          <cell r="C474" t="e">
            <v>#N/A</v>
          </cell>
          <cell r="D474">
            <v>83.741</v>
          </cell>
          <cell r="E474" t="e">
            <v>#N/A</v>
          </cell>
          <cell r="F474" t="e">
            <v>#N/A</v>
          </cell>
        </row>
        <row r="475">
          <cell r="A475" t="str">
            <v>4.21.4</v>
          </cell>
          <cell r="B475" t="e">
            <v>#N/A</v>
          </cell>
          <cell r="C475" t="e">
            <v>#N/A</v>
          </cell>
          <cell r="D475">
            <v>14.04</v>
          </cell>
          <cell r="E475" t="e">
            <v>#N/A</v>
          </cell>
          <cell r="F475" t="e">
            <v>#N/A</v>
          </cell>
        </row>
        <row r="476">
          <cell r="A476" t="str">
            <v>4.21.9</v>
          </cell>
          <cell r="B476" t="e">
            <v>#N/A</v>
          </cell>
          <cell r="C476" t="e">
            <v>#N/A</v>
          </cell>
          <cell r="D476">
            <v>3.633</v>
          </cell>
          <cell r="E476" t="e">
            <v>#N/A</v>
          </cell>
          <cell r="F476" t="e">
            <v>#N/A</v>
          </cell>
        </row>
        <row r="478">
          <cell r="B478" t="str">
            <v>Quantidade de material a ser transportada</v>
          </cell>
          <cell r="C478" t="str">
            <v>t</v>
          </cell>
          <cell r="F478" t="e">
            <v>#N/A</v>
          </cell>
        </row>
        <row r="479">
          <cell r="B479" t="str">
            <v>DMT</v>
          </cell>
          <cell r="C479" t="str">
            <v>Km</v>
          </cell>
          <cell r="F479">
            <v>170</v>
          </cell>
        </row>
        <row r="480">
          <cell r="B480" t="str">
            <v>Transporte Total</v>
          </cell>
          <cell r="C480" t="str">
            <v>tkm</v>
          </cell>
          <cell r="G480" t="e">
            <v>#N/A</v>
          </cell>
        </row>
        <row r="482">
          <cell r="A482" t="str">
            <v>4.22.11</v>
          </cell>
          <cell r="B482" t="e">
            <v>#N/A</v>
          </cell>
          <cell r="C482" t="e">
            <v>#N/A</v>
          </cell>
          <cell r="G482" t="e">
            <v>#N/A</v>
          </cell>
        </row>
        <row r="484">
          <cell r="B484" t="str">
            <v>Quantidade de material a ser transportada</v>
          </cell>
          <cell r="C484" t="str">
            <v>t</v>
          </cell>
          <cell r="F484" t="e">
            <v>#N/A</v>
          </cell>
        </row>
        <row r="485">
          <cell r="B485" t="str">
            <v>DMT</v>
          </cell>
          <cell r="C485" t="str">
            <v>Km</v>
          </cell>
          <cell r="F485">
            <v>12.273</v>
          </cell>
        </row>
        <row r="486">
          <cell r="B486" t="str">
            <v>Transporte Total</v>
          </cell>
          <cell r="C486" t="str">
            <v>tkm</v>
          </cell>
          <cell r="G486" t="e">
            <v>#N/A</v>
          </cell>
        </row>
      </sheetData>
      <sheetData sheetId="22"/>
      <sheetData sheetId="23"/>
      <sheetData sheetId="24"/>
      <sheetData sheetId="25">
        <row r="2">
          <cell r="G2">
            <v>7</v>
          </cell>
        </row>
        <row r="6">
          <cell r="A6" t="str">
            <v>CÁLCULO DOS TRANSPORTES PARA A DRENAGEM SUPERFICIAL</v>
          </cell>
        </row>
        <row r="8">
          <cell r="D8" t="str">
            <v>Quantidade</v>
          </cell>
          <cell r="F8" t="str">
            <v>Quantidade</v>
          </cell>
        </row>
        <row r="9">
          <cell r="A9" t="str">
            <v>Cód.</v>
          </cell>
          <cell r="B9" t="str">
            <v>Serviço</v>
          </cell>
          <cell r="C9" t="str">
            <v>und</v>
          </cell>
          <cell r="D9" t="str">
            <v>Serviço</v>
          </cell>
          <cell r="E9" t="str">
            <v>Consumo</v>
          </cell>
          <cell r="F9" t="str">
            <v>Tranportada</v>
          </cell>
          <cell r="G9" t="str">
            <v>Transporte</v>
          </cell>
        </row>
        <row r="11">
          <cell r="A11" t="str">
            <v>5.5.1</v>
          </cell>
          <cell r="B11" t="e">
            <v>#N/A</v>
          </cell>
          <cell r="C11" t="e">
            <v>#N/A</v>
          </cell>
          <cell r="G11" t="e">
            <v>#N/A</v>
          </cell>
        </row>
        <row r="12">
          <cell r="A12" t="str">
            <v>5.1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0.11799999999999999</v>
          </cell>
          <cell r="F12" t="e">
            <v>#N/A</v>
          </cell>
        </row>
        <row r="13">
          <cell r="A13" t="str">
            <v>5.2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9.5799999999999996E-2</v>
          </cell>
          <cell r="F13" t="e">
            <v>#N/A</v>
          </cell>
        </row>
        <row r="14">
          <cell r="A14" t="str">
            <v>5.3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0.1764</v>
          </cell>
          <cell r="F14" t="e">
            <v>#N/A</v>
          </cell>
        </row>
        <row r="15">
          <cell r="A15" t="str">
            <v>5.4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0.1726</v>
          </cell>
          <cell r="F15" t="e">
            <v>#N/A</v>
          </cell>
        </row>
        <row r="17">
          <cell r="B17" t="str">
            <v>Quantidade de material a ser transportada</v>
          </cell>
          <cell r="C17" t="str">
            <v>t</v>
          </cell>
          <cell r="F17" t="e">
            <v>#N/A</v>
          </cell>
        </row>
        <row r="18">
          <cell r="B18" t="str">
            <v>DMT</v>
          </cell>
          <cell r="C18" t="str">
            <v>Km</v>
          </cell>
          <cell r="F18">
            <v>197</v>
          </cell>
        </row>
        <row r="19">
          <cell r="B19" t="str">
            <v>Transporte Total</v>
          </cell>
          <cell r="C19" t="str">
            <v>tkm</v>
          </cell>
          <cell r="G19" t="e">
            <v>#N/A</v>
          </cell>
        </row>
        <row r="21">
          <cell r="A21" t="str">
            <v>5.5.2</v>
          </cell>
          <cell r="B21" t="e">
            <v>#N/A</v>
          </cell>
          <cell r="C21" t="e">
            <v>#N/A</v>
          </cell>
          <cell r="G21" t="e">
            <v>#N/A</v>
          </cell>
        </row>
        <row r="22">
          <cell r="A22" t="str">
            <v>5.1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6.7599999999999993E-2</v>
          </cell>
          <cell r="F22" t="e">
            <v>#N/A</v>
          </cell>
        </row>
        <row r="23">
          <cell r="A23" t="str">
            <v>5.2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0.106</v>
          </cell>
          <cell r="F23" t="e">
            <v>#N/A</v>
          </cell>
        </row>
        <row r="24">
          <cell r="A24" t="str">
            <v>5.3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0.1953</v>
          </cell>
          <cell r="F24" t="e">
            <v>#N/A</v>
          </cell>
        </row>
        <row r="25">
          <cell r="A25" t="str">
            <v>5.4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0.19109999999999999</v>
          </cell>
          <cell r="F25" t="e">
            <v>#N/A</v>
          </cell>
        </row>
        <row r="27">
          <cell r="B27" t="str">
            <v>Quantidade de material a ser transportada</v>
          </cell>
          <cell r="C27" t="str">
            <v>t</v>
          </cell>
          <cell r="F27" t="e">
            <v>#N/A</v>
          </cell>
        </row>
        <row r="28">
          <cell r="B28" t="str">
            <v>DMT</v>
          </cell>
          <cell r="C28" t="str">
            <v>Km</v>
          </cell>
          <cell r="F28">
            <v>19.27</v>
          </cell>
        </row>
        <row r="29">
          <cell r="B29" t="str">
            <v>Transporte Total</v>
          </cell>
          <cell r="C29" t="str">
            <v>tkm</v>
          </cell>
          <cell r="G29" t="e">
            <v>#N/A</v>
          </cell>
        </row>
        <row r="32">
          <cell r="A32" t="str">
            <v>5.5.3</v>
          </cell>
          <cell r="B32" t="e">
            <v>#N/A</v>
          </cell>
          <cell r="C32" t="e">
            <v>#N/A</v>
          </cell>
          <cell r="G32" t="e">
            <v>#N/A</v>
          </cell>
        </row>
        <row r="33">
          <cell r="A33" t="str">
            <v>5.2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0.26</v>
          </cell>
          <cell r="F33" t="e">
            <v>#N/A</v>
          </cell>
        </row>
        <row r="35">
          <cell r="B35" t="str">
            <v>Quantidade de material a ser transportada</v>
          </cell>
          <cell r="C35" t="str">
            <v>t</v>
          </cell>
          <cell r="F35" t="e">
            <v>#N/A</v>
          </cell>
        </row>
        <row r="36">
          <cell r="B36" t="str">
            <v>DMT</v>
          </cell>
          <cell r="C36" t="str">
            <v>Km</v>
          </cell>
          <cell r="F36">
            <v>2.74</v>
          </cell>
        </row>
        <row r="37">
          <cell r="B37" t="str">
            <v>Transporte Total</v>
          </cell>
          <cell r="C37" t="str">
            <v>tkm</v>
          </cell>
          <cell r="G37" t="e">
            <v>#N/A</v>
          </cell>
        </row>
        <row r="39">
          <cell r="A39" t="str">
            <v>5.5.4</v>
          </cell>
          <cell r="B39" t="e">
            <v>#N/A</v>
          </cell>
          <cell r="C39" t="e">
            <v>#N/A</v>
          </cell>
          <cell r="G39" t="e">
            <v>#N/A</v>
          </cell>
        </row>
        <row r="40">
          <cell r="A40" t="str">
            <v>5.1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1.24E-2</v>
          </cell>
          <cell r="F40" t="e">
            <v>#N/A</v>
          </cell>
        </row>
        <row r="41">
          <cell r="A41" t="str">
            <v>5.2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2.0500000000000001E-2</v>
          </cell>
          <cell r="F41" t="e">
            <v>#N/A</v>
          </cell>
        </row>
        <row r="42">
          <cell r="A42" t="str">
            <v>5.3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3.78E-2</v>
          </cell>
          <cell r="F42" t="e">
            <v>#N/A</v>
          </cell>
        </row>
        <row r="43">
          <cell r="A43" t="str">
            <v>5.4</v>
          </cell>
          <cell r="B43" t="e">
            <v>#N/A</v>
          </cell>
          <cell r="C43" t="e">
            <v>#N/A</v>
          </cell>
          <cell r="D43" t="e">
            <v>#N/A</v>
          </cell>
          <cell r="E43">
            <v>3.6999999999999998E-2</v>
          </cell>
          <cell r="F43" t="e">
            <v>#N/A</v>
          </cell>
        </row>
        <row r="45">
          <cell r="B45" t="str">
            <v>Quantidade de material a ser transportada</v>
          </cell>
          <cell r="C45" t="str">
            <v>t</v>
          </cell>
          <cell r="F45" t="e">
            <v>#N/A</v>
          </cell>
        </row>
        <row r="46">
          <cell r="B46" t="str">
            <v>DMT</v>
          </cell>
          <cell r="C46" t="str">
            <v>Km</v>
          </cell>
          <cell r="F46">
            <v>170</v>
          </cell>
        </row>
        <row r="47">
          <cell r="B47" t="str">
            <v>Transporte Total</v>
          </cell>
          <cell r="C47" t="str">
            <v>tkm</v>
          </cell>
          <cell r="G47" t="e">
            <v>#N/A</v>
          </cell>
        </row>
      </sheetData>
      <sheetData sheetId="26"/>
      <sheetData sheetId="27"/>
      <sheetData sheetId="28">
        <row r="2">
          <cell r="A2" t="str">
            <v>Digite</v>
          </cell>
          <cell r="C2" t="str">
            <v>Terraplenagem</v>
          </cell>
          <cell r="D2" t="str">
            <v>OAE</v>
          </cell>
          <cell r="E2" t="str">
            <v>OAE s/ Aco</v>
          </cell>
          <cell r="F2" t="str">
            <v>Pavimentação</v>
          </cell>
          <cell r="G2" t="str">
            <v>Consultoria</v>
          </cell>
          <cell r="H2" t="str">
            <v>Drenagem</v>
          </cell>
          <cell r="I2" t="str">
            <v>Sinal. Horizontal</v>
          </cell>
          <cell r="J2" t="str">
            <v>Sinal. Vertical</v>
          </cell>
          <cell r="K2" t="str">
            <v>Pav. Conc. Cim. Portl.</v>
          </cell>
          <cell r="L2" t="str">
            <v>Conserv.  Rodoviaria</v>
          </cell>
          <cell r="M2" t="str">
            <v>Ligantes Betuminosos</v>
          </cell>
          <cell r="N2" t="str">
            <v>Asfalto Diluído</v>
          </cell>
          <cell r="O2" t="str">
            <v>CAP</v>
          </cell>
          <cell r="P2" t="str">
            <v>Emulsões</v>
          </cell>
          <cell r="Q2" t="str">
            <v>IGP-DI</v>
          </cell>
          <cell r="R2" t="str">
            <v>INCC</v>
          </cell>
          <cell r="S2" t="str">
            <v>Vergal. Aram.  Aco Carbono</v>
          </cell>
          <cell r="T2" t="str">
            <v>Produtos Siderurgicos</v>
          </cell>
          <cell r="U2" t="str">
            <v>Produtos Aco Galvan.</v>
          </cell>
          <cell r="V2" t="str">
            <v>Ferro, Aço e Derivados</v>
          </cell>
        </row>
        <row r="4">
          <cell r="A4" t="str">
            <v>JANEIRO/2012</v>
          </cell>
        </row>
        <row r="5">
          <cell r="A5" t="str">
            <v>ÍNDICES DE REAJUSTAMENTO DE OBRAS RODOVIÁRIAS (BASE: Dezembro/2000=100) E</v>
          </cell>
        </row>
        <row r="6">
          <cell r="A6" t="str">
            <v xml:space="preserve">IGP-DI (BASE: Agosto/94=100) </v>
          </cell>
        </row>
        <row r="7">
          <cell r="A7" t="str">
            <v>ANO</v>
          </cell>
          <cell r="B7" t="str">
            <v>MÊS</v>
          </cell>
          <cell r="C7" t="str">
            <v>TERRAPLENAGEM</v>
          </cell>
          <cell r="D7" t="str">
            <v>OBRAS DE ARTE ESPECIAIS</v>
          </cell>
          <cell r="E7" t="str">
            <v>OBRAS DE ARTE ESPECIAIS (sem aço)</v>
          </cell>
          <cell r="F7" t="str">
            <v>PAVIMENTAÇÃO</v>
          </cell>
          <cell r="G7" t="str">
            <v>CONSULTORIA</v>
          </cell>
          <cell r="H7" t="str">
            <v>DRENAGEM</v>
          </cell>
          <cell r="I7" t="str">
            <v>SINALIZAÇÃO HORIZONTAL</v>
          </cell>
          <cell r="J7" t="str">
            <v>SINALIZAÇÃO VERTICAL</v>
          </cell>
          <cell r="K7" t="str">
            <v>PAV. CONC. CIM. PORTLAND</v>
          </cell>
          <cell r="L7" t="str">
            <v>CONSERV. RODOVIÁRIA</v>
          </cell>
          <cell r="M7" t="str">
            <v>LIGANTES BETUMINOSOS</v>
          </cell>
          <cell r="N7" t="str">
            <v>Asfalto Diluído</v>
          </cell>
          <cell r="O7" t="str">
            <v>Cimento Asfáltico de Petróleo</v>
          </cell>
          <cell r="P7" t="str">
            <v>Emulsões</v>
          </cell>
          <cell r="Q7" t="str">
            <v>IGP-DI</v>
          </cell>
          <cell r="R7" t="str">
            <v>ÍNDICE NACIONAL DE CONST. CIVIL (BASE: AGO/1994)</v>
          </cell>
          <cell r="S7" t="str">
            <v>VERGALHÕES ARAMES DE AÇO CARBONO</v>
          </cell>
          <cell r="T7" t="str">
            <v>PRODUTOS SIDERURGICOS</v>
          </cell>
          <cell r="U7" t="str">
            <v>PRODUTOS DE AÇO GALVANIZADO</v>
          </cell>
          <cell r="V7" t="str">
            <v>Ferro, Aço e Derivados</v>
          </cell>
        </row>
        <row r="17">
          <cell r="A17">
            <v>2012</v>
          </cell>
          <cell r="B17" t="str">
            <v>Julho</v>
          </cell>
          <cell r="C17">
            <v>217.29300000000001</v>
          </cell>
          <cell r="D17">
            <v>227.90899999999999</v>
          </cell>
          <cell r="E17">
            <v>220.69300000000001</v>
          </cell>
          <cell r="F17">
            <v>239.489</v>
          </cell>
          <cell r="G17">
            <v>184.512</v>
          </cell>
          <cell r="H17">
            <v>231.16</v>
          </cell>
          <cell r="I17">
            <v>224.286</v>
          </cell>
          <cell r="J17">
            <v>126.65600000000001</v>
          </cell>
          <cell r="K17">
            <v>207.48699999999999</v>
          </cell>
          <cell r="L17">
            <v>227.971</v>
          </cell>
          <cell r="M17">
            <v>265.27800000000002</v>
          </cell>
          <cell r="N17">
            <v>299.952</v>
          </cell>
          <cell r="O17">
            <v>258.63</v>
          </cell>
          <cell r="P17">
            <v>267.70499999999998</v>
          </cell>
          <cell r="Q17">
            <v>489.62099999999998</v>
          </cell>
          <cell r="R17">
            <v>516.31799999999998</v>
          </cell>
          <cell r="S17">
            <v>587.54100000000005</v>
          </cell>
          <cell r="T17">
            <v>112.306</v>
          </cell>
          <cell r="U17">
            <v>282.47500000000002</v>
          </cell>
        </row>
        <row r="23">
          <cell r="A23" t="str">
            <v>Fonte: Fundação Getúlio Vargas</v>
          </cell>
        </row>
        <row r="25">
          <cell r="A25" t="str">
            <v>JANEIRO/2011 - Dezembro/2011</v>
          </cell>
        </row>
        <row r="26">
          <cell r="A26" t="str">
            <v>ÍNDICES DE REAJUSTAMENTO DE OBRAS RODOVIÁRIAS (BASE: Dezembro/2000=100) E</v>
          </cell>
        </row>
        <row r="27">
          <cell r="A27" t="str">
            <v xml:space="preserve">IGP-DI (BASE: Agosto/94=100) </v>
          </cell>
        </row>
        <row r="28">
          <cell r="A28" t="str">
            <v>ANO</v>
          </cell>
          <cell r="B28" t="str">
            <v>MÊS</v>
          </cell>
          <cell r="C28" t="str">
            <v>TERRAPLENAGEM</v>
          </cell>
          <cell r="D28" t="str">
            <v>OBRAS DE ARTE ESPECIAIS</v>
          </cell>
          <cell r="E28" t="str">
            <v>OBRAS DE ARTE ESPECIAIS (sem aço)</v>
          </cell>
          <cell r="F28" t="str">
            <v>PAVIMENTAÇÃO</v>
          </cell>
          <cell r="G28" t="str">
            <v>CONSULTORIA</v>
          </cell>
          <cell r="H28" t="str">
            <v>DRENAGEM</v>
          </cell>
          <cell r="I28" t="str">
            <v>SINALIZAÇÃO HORIZONTAL</v>
          </cell>
          <cell r="J28" t="str">
            <v>SINALIZAÇÃO VERTICAL</v>
          </cell>
          <cell r="K28" t="str">
            <v>PAV. CONC. CIM. PORTLAND</v>
          </cell>
          <cell r="L28" t="str">
            <v>CONSERV. RODOVIÁRIA</v>
          </cell>
          <cell r="M28" t="str">
            <v>LIGANTES BETUMINOSOS</v>
          </cell>
          <cell r="N28" t="str">
            <v>Asfalto Diluído</v>
          </cell>
          <cell r="O28" t="str">
            <v>Cimento Asfáltico de Petróleo</v>
          </cell>
          <cell r="P28" t="str">
            <v>Emulsões</v>
          </cell>
          <cell r="Q28" t="str">
            <v>IGP-DI</v>
          </cell>
          <cell r="R28" t="str">
            <v>ÍNDICE NACIONAL DE CONST. CIVIL (BASE: AGO/1994)</v>
          </cell>
          <cell r="S28" t="str">
            <v>VERGALHÕES ARAMES DE AÇO CARBONO</v>
          </cell>
          <cell r="T28" t="str">
            <v>PRODUTOS SIDERURGICOS</v>
          </cell>
          <cell r="U28" t="str">
            <v>PRODUTOS DE AÇO GALVANIZADO</v>
          </cell>
          <cell r="V28" t="str">
            <v>Ferro, Aço e Derivados</v>
          </cell>
        </row>
        <row r="32">
          <cell r="A32">
            <v>2011</v>
          </cell>
          <cell r="B32" t="str">
            <v>Janeiro</v>
          </cell>
          <cell r="C32">
            <v>203.31299999999999</v>
          </cell>
          <cell r="D32">
            <v>212.17</v>
          </cell>
          <cell r="E32">
            <v>205.48400000000001</v>
          </cell>
          <cell r="F32">
            <v>231.428</v>
          </cell>
          <cell r="G32">
            <v>170.65</v>
          </cell>
          <cell r="H32">
            <v>214.78899999999999</v>
          </cell>
          <cell r="I32">
            <v>206.78399999999999</v>
          </cell>
          <cell r="J32">
            <v>121.253</v>
          </cell>
          <cell r="K32">
            <v>196.88399999999999</v>
          </cell>
          <cell r="L32">
            <v>210.33099999999999</v>
          </cell>
          <cell r="M32">
            <v>258.67599999999999</v>
          </cell>
          <cell r="N32">
            <v>298.91399999999999</v>
          </cell>
          <cell r="O32">
            <v>253.72399999999999</v>
          </cell>
          <cell r="P32">
            <v>259.20600000000002</v>
          </cell>
          <cell r="Q32">
            <v>447.76400000000001</v>
          </cell>
          <cell r="R32">
            <v>455.61900000000003</v>
          </cell>
          <cell r="S32">
            <v>521.69000000000005</v>
          </cell>
          <cell r="T32">
            <v>115.11</v>
          </cell>
          <cell r="U32">
            <v>283.37099999999998</v>
          </cell>
          <cell r="V32">
            <v>0</v>
          </cell>
        </row>
        <row r="33">
          <cell r="A33">
            <v>2011</v>
          </cell>
          <cell r="B33" t="str">
            <v>Fevereiro</v>
          </cell>
          <cell r="C33">
            <v>203.917</v>
          </cell>
          <cell r="D33">
            <v>212.44499999999999</v>
          </cell>
          <cell r="E33">
            <v>205.74799999999999</v>
          </cell>
          <cell r="F33">
            <v>232.88900000000001</v>
          </cell>
          <cell r="G33">
            <v>170.83699999999999</v>
          </cell>
          <cell r="H33">
            <v>215.26599999999999</v>
          </cell>
          <cell r="I33">
            <v>207.32499999999999</v>
          </cell>
          <cell r="J33">
            <v>122.43</v>
          </cell>
          <cell r="K33">
            <v>197.245</v>
          </cell>
          <cell r="L33">
            <v>210.649</v>
          </cell>
          <cell r="M33">
            <v>258.702</v>
          </cell>
          <cell r="N33">
            <v>298.91399999999999</v>
          </cell>
          <cell r="O33">
            <v>253.72399999999999</v>
          </cell>
          <cell r="P33">
            <v>259.255</v>
          </cell>
          <cell r="Q33">
            <v>452.04700000000003</v>
          </cell>
          <cell r="R33">
            <v>456.91699999999997</v>
          </cell>
          <cell r="S33">
            <v>528.95899999999995</v>
          </cell>
          <cell r="T33">
            <v>114.465</v>
          </cell>
          <cell r="U33">
            <v>283.10700000000003</v>
          </cell>
        </row>
        <row r="34">
          <cell r="A34">
            <v>2011</v>
          </cell>
          <cell r="B34" t="str">
            <v>Março</v>
          </cell>
          <cell r="C34">
            <v>204.429</v>
          </cell>
          <cell r="D34">
            <v>213.27199999999999</v>
          </cell>
          <cell r="E34">
            <v>206.274</v>
          </cell>
          <cell r="F34">
            <v>234.00399999999999</v>
          </cell>
          <cell r="G34">
            <v>171.14599999999999</v>
          </cell>
          <cell r="H34">
            <v>216.15899999999999</v>
          </cell>
          <cell r="I34">
            <v>207.489</v>
          </cell>
          <cell r="J34">
            <v>123.587</v>
          </cell>
          <cell r="K34">
            <v>197.59</v>
          </cell>
          <cell r="L34">
            <v>211.24</v>
          </cell>
          <cell r="M34">
            <v>258.35000000000002</v>
          </cell>
          <cell r="N34">
            <v>298.91699999999997</v>
          </cell>
          <cell r="O34">
            <v>252.922</v>
          </cell>
          <cell r="P34">
            <v>259.255</v>
          </cell>
          <cell r="Q34">
            <v>454.80500000000001</v>
          </cell>
          <cell r="R34">
            <v>458.887</v>
          </cell>
          <cell r="S34">
            <v>542.29899999999998</v>
          </cell>
          <cell r="T34">
            <v>112.398</v>
          </cell>
          <cell r="U34">
            <v>283.29700000000003</v>
          </cell>
        </row>
        <row r="35">
          <cell r="A35">
            <v>2011</v>
          </cell>
          <cell r="B35" t="str">
            <v>Abril</v>
          </cell>
          <cell r="C35">
            <v>204.70699999999999</v>
          </cell>
          <cell r="D35">
            <v>213.86600000000001</v>
          </cell>
          <cell r="E35">
            <v>206.869</v>
          </cell>
          <cell r="F35">
            <v>234.56100000000001</v>
          </cell>
          <cell r="G35">
            <v>171.82</v>
          </cell>
          <cell r="H35">
            <v>216.71799999999999</v>
          </cell>
          <cell r="I35">
            <v>207.661</v>
          </cell>
          <cell r="J35">
            <v>123.678</v>
          </cell>
          <cell r="K35">
            <v>198.642</v>
          </cell>
          <cell r="L35">
            <v>211.77099999999999</v>
          </cell>
          <cell r="M35">
            <v>258.971</v>
          </cell>
          <cell r="N35">
            <v>299.67099999999999</v>
          </cell>
          <cell r="O35">
            <v>253.38900000000001</v>
          </cell>
          <cell r="P35">
            <v>259.99799999999999</v>
          </cell>
          <cell r="Q35">
            <v>457.05900000000003</v>
          </cell>
          <cell r="R35">
            <v>463.76600000000002</v>
          </cell>
          <cell r="S35">
            <v>544.43299999999999</v>
          </cell>
          <cell r="T35">
            <v>111.84</v>
          </cell>
          <cell r="U35">
            <v>283.637</v>
          </cell>
        </row>
        <row r="36">
          <cell r="A36">
            <v>2011</v>
          </cell>
          <cell r="B36" t="str">
            <v>Maio</v>
          </cell>
          <cell r="C36">
            <v>206.006</v>
          </cell>
          <cell r="D36">
            <v>215.47</v>
          </cell>
          <cell r="E36">
            <v>208.804</v>
          </cell>
          <cell r="F36">
            <v>235.167</v>
          </cell>
          <cell r="G36">
            <v>173.40799999999999</v>
          </cell>
          <cell r="H36">
            <v>218.33799999999999</v>
          </cell>
          <cell r="I36">
            <v>210.429</v>
          </cell>
          <cell r="J36">
            <v>124.14</v>
          </cell>
          <cell r="K36">
            <v>200.20500000000001</v>
          </cell>
          <cell r="L36">
            <v>214.131</v>
          </cell>
          <cell r="M36">
            <v>258.19400000000002</v>
          </cell>
          <cell r="N36">
            <v>299.82799999999997</v>
          </cell>
          <cell r="O36">
            <v>255.33699999999999</v>
          </cell>
          <cell r="P36">
            <v>256.92899999999997</v>
          </cell>
          <cell r="Q36">
            <v>457.09</v>
          </cell>
          <cell r="R36">
            <v>477.40499999999997</v>
          </cell>
          <cell r="S36">
            <v>544.09</v>
          </cell>
          <cell r="T36">
            <v>113.089</v>
          </cell>
          <cell r="U36">
            <v>283.23500000000001</v>
          </cell>
        </row>
        <row r="37">
          <cell r="A37">
            <v>2011</v>
          </cell>
          <cell r="B37" t="str">
            <v>Junho</v>
          </cell>
          <cell r="C37">
            <v>206.25899999999999</v>
          </cell>
          <cell r="D37">
            <v>216.904</v>
          </cell>
          <cell r="E37">
            <v>210.56700000000001</v>
          </cell>
          <cell r="F37">
            <v>235.22200000000001</v>
          </cell>
          <cell r="G37">
            <v>175.232</v>
          </cell>
          <cell r="H37">
            <v>219.923</v>
          </cell>
          <cell r="I37">
            <v>211.14400000000001</v>
          </cell>
          <cell r="J37">
            <v>125.129</v>
          </cell>
          <cell r="K37">
            <v>201.33099999999999</v>
          </cell>
          <cell r="L37">
            <v>216.04</v>
          </cell>
          <cell r="M37">
            <v>258.13499999999999</v>
          </cell>
          <cell r="N37">
            <v>298.71899999999999</v>
          </cell>
          <cell r="O37">
            <v>255.68899999999999</v>
          </cell>
          <cell r="P37">
            <v>256.62099999999998</v>
          </cell>
          <cell r="Q37">
            <v>456.49</v>
          </cell>
          <cell r="R37">
            <v>479.18299999999999</v>
          </cell>
          <cell r="S37">
            <v>544.524</v>
          </cell>
          <cell r="T37">
            <v>113.965</v>
          </cell>
          <cell r="U37">
            <v>283.512</v>
          </cell>
        </row>
        <row r="38">
          <cell r="A38">
            <v>2011</v>
          </cell>
          <cell r="B38" t="str">
            <v>Julho</v>
          </cell>
          <cell r="C38">
            <v>207.19800000000001</v>
          </cell>
          <cell r="D38">
            <v>217.87200000000001</v>
          </cell>
          <cell r="E38">
            <v>211.816</v>
          </cell>
          <cell r="F38">
            <v>236.10300000000001</v>
          </cell>
          <cell r="G38">
            <v>175.40899999999999</v>
          </cell>
          <cell r="H38">
            <v>221.04400000000001</v>
          </cell>
          <cell r="I38">
            <v>211.30099999999999</v>
          </cell>
          <cell r="J38">
            <v>124.73699999999999</v>
          </cell>
          <cell r="K38">
            <v>202.33</v>
          </cell>
          <cell r="L38">
            <v>217.11600000000001</v>
          </cell>
          <cell r="M38">
            <v>258.13499999999999</v>
          </cell>
          <cell r="N38">
            <v>298.71899999999999</v>
          </cell>
          <cell r="O38">
            <v>255.68899999999999</v>
          </cell>
          <cell r="P38">
            <v>256.62099999999998</v>
          </cell>
          <cell r="Q38">
            <v>456.25799999999998</v>
          </cell>
          <cell r="R38">
            <v>481.33</v>
          </cell>
          <cell r="S38">
            <v>542.774</v>
          </cell>
          <cell r="T38">
            <v>112.505</v>
          </cell>
          <cell r="U38">
            <v>283.51</v>
          </cell>
        </row>
        <row r="39">
          <cell r="A39">
            <v>2011</v>
          </cell>
          <cell r="B39" t="str">
            <v>Agosto</v>
          </cell>
          <cell r="C39">
            <v>207.357</v>
          </cell>
          <cell r="D39">
            <v>217.47300000000001</v>
          </cell>
          <cell r="E39">
            <v>211.64099999999999</v>
          </cell>
          <cell r="F39">
            <v>235.83500000000001</v>
          </cell>
          <cell r="G39">
            <v>176.167</v>
          </cell>
          <cell r="H39">
            <v>220.65</v>
          </cell>
          <cell r="I39">
            <v>211.71600000000001</v>
          </cell>
          <cell r="J39">
            <v>123.85599999999999</v>
          </cell>
          <cell r="K39">
            <v>202.43600000000001</v>
          </cell>
          <cell r="L39">
            <v>217.11500000000001</v>
          </cell>
          <cell r="M39">
            <v>258.48899999999998</v>
          </cell>
          <cell r="N39">
            <v>298.71899999999999</v>
          </cell>
          <cell r="O39">
            <v>255.68899999999999</v>
          </cell>
          <cell r="P39">
            <v>257.274</v>
          </cell>
          <cell r="Q39">
            <v>459.05500000000001</v>
          </cell>
          <cell r="R39">
            <v>481.96600000000001</v>
          </cell>
          <cell r="S39">
            <v>537.80200000000002</v>
          </cell>
          <cell r="T39">
            <v>111.777</v>
          </cell>
          <cell r="U39">
            <v>284.02</v>
          </cell>
        </row>
        <row r="40">
          <cell r="A40">
            <v>2011</v>
          </cell>
          <cell r="B40" t="str">
            <v>Setembro</v>
          </cell>
          <cell r="C40">
            <v>209.01499999999999</v>
          </cell>
          <cell r="D40">
            <v>218.78800000000001</v>
          </cell>
          <cell r="E40">
            <v>212.93100000000001</v>
          </cell>
          <cell r="F40">
            <v>236.548</v>
          </cell>
          <cell r="G40">
            <v>177.232</v>
          </cell>
          <cell r="H40">
            <v>221.798</v>
          </cell>
          <cell r="I40">
            <v>211.74799999999999</v>
          </cell>
          <cell r="J40">
            <v>124.404</v>
          </cell>
          <cell r="K40">
            <v>202.94300000000001</v>
          </cell>
          <cell r="L40">
            <v>218.239</v>
          </cell>
          <cell r="M40">
            <v>259.51799999999997</v>
          </cell>
          <cell r="N40">
            <v>298.92500000000001</v>
          </cell>
          <cell r="O40">
            <v>255.25299999999999</v>
          </cell>
          <cell r="P40">
            <v>259.59800000000001</v>
          </cell>
          <cell r="Q40">
            <v>462.50900000000001</v>
          </cell>
          <cell r="R40">
            <v>482.65800000000002</v>
          </cell>
          <cell r="S40">
            <v>538.40499999999997</v>
          </cell>
          <cell r="T40">
            <v>110.053</v>
          </cell>
          <cell r="U40">
            <v>283.66699999999997</v>
          </cell>
        </row>
        <row r="41">
          <cell r="A41">
            <v>2011</v>
          </cell>
          <cell r="B41" t="str">
            <v>Outubro</v>
          </cell>
          <cell r="C41">
            <v>209.30500000000001</v>
          </cell>
          <cell r="D41">
            <v>219.06100000000001</v>
          </cell>
          <cell r="E41">
            <v>213.08199999999999</v>
          </cell>
          <cell r="F41">
            <v>236.869</v>
          </cell>
          <cell r="G41">
            <v>177.50399999999999</v>
          </cell>
          <cell r="H41">
            <v>221.911</v>
          </cell>
          <cell r="I41">
            <v>212.262</v>
          </cell>
          <cell r="J41">
            <v>124.307</v>
          </cell>
          <cell r="K41">
            <v>203.55799999999999</v>
          </cell>
          <cell r="L41">
            <v>218.38300000000001</v>
          </cell>
          <cell r="M41">
            <v>260.09399999999999</v>
          </cell>
          <cell r="N41">
            <v>300.06099999999998</v>
          </cell>
          <cell r="O41">
            <v>256.45499999999998</v>
          </cell>
          <cell r="P41">
            <v>259.59800000000001</v>
          </cell>
          <cell r="Q41">
            <v>464.34899999999999</v>
          </cell>
          <cell r="R41">
            <v>483.75799999999998</v>
          </cell>
          <cell r="S41">
            <v>541.83100000000002</v>
          </cell>
          <cell r="T41">
            <v>110.337</v>
          </cell>
          <cell r="U41">
            <v>283.54399999999998</v>
          </cell>
        </row>
        <row r="42">
          <cell r="A42">
            <v>2011</v>
          </cell>
          <cell r="B42" t="str">
            <v>Novembro</v>
          </cell>
          <cell r="C42">
            <v>210.02</v>
          </cell>
          <cell r="D42">
            <v>219.85300000000001</v>
          </cell>
          <cell r="E42">
            <v>213.77699999999999</v>
          </cell>
          <cell r="F42">
            <v>234.059</v>
          </cell>
          <cell r="G42">
            <v>178.04</v>
          </cell>
          <cell r="H42">
            <v>222.761</v>
          </cell>
          <cell r="I42">
            <v>212.803</v>
          </cell>
          <cell r="J42">
            <v>124.64700000000001</v>
          </cell>
          <cell r="K42">
            <v>202.76499999999999</v>
          </cell>
          <cell r="L42">
            <v>219.61</v>
          </cell>
          <cell r="M42">
            <v>259.548</v>
          </cell>
          <cell r="N42">
            <v>292.84199999999998</v>
          </cell>
          <cell r="O42">
            <v>256.101</v>
          </cell>
          <cell r="P42">
            <v>259.459</v>
          </cell>
          <cell r="Q42">
            <v>466.33100000000002</v>
          </cell>
          <cell r="R42">
            <v>487.221</v>
          </cell>
          <cell r="S42">
            <v>542.09</v>
          </cell>
          <cell r="T42">
            <v>110.255</v>
          </cell>
          <cell r="U42">
            <v>283.50400000000002</v>
          </cell>
        </row>
        <row r="43">
          <cell r="A43">
            <v>2011</v>
          </cell>
          <cell r="B43" t="str">
            <v>Dezembro</v>
          </cell>
          <cell r="C43">
            <v>210.39599999999999</v>
          </cell>
          <cell r="D43">
            <v>219.9</v>
          </cell>
          <cell r="E43">
            <v>213.858</v>
          </cell>
          <cell r="F43">
            <v>234.29900000000001</v>
          </cell>
          <cell r="G43">
            <v>178.012</v>
          </cell>
          <cell r="H43">
            <v>222.87299999999999</v>
          </cell>
          <cell r="I43">
            <v>214.15799999999999</v>
          </cell>
          <cell r="J43">
            <v>124.547</v>
          </cell>
          <cell r="K43">
            <v>202.72800000000001</v>
          </cell>
          <cell r="L43">
            <v>219.7</v>
          </cell>
          <cell r="M43">
            <v>260.07600000000002</v>
          </cell>
          <cell r="N43">
            <v>299.66699999999997</v>
          </cell>
          <cell r="O43">
            <v>255.78200000000001</v>
          </cell>
          <cell r="P43">
            <v>260.13900000000001</v>
          </cell>
          <cell r="Q43">
            <v>465.58600000000001</v>
          </cell>
          <cell r="R43">
            <v>487.74900000000002</v>
          </cell>
          <cell r="S43">
            <v>539.90099999999995</v>
          </cell>
          <cell r="T43">
            <v>110.42400000000001</v>
          </cell>
          <cell r="U43">
            <v>282.35399999999998</v>
          </cell>
        </row>
        <row r="44">
          <cell r="A44" t="str">
            <v>Fonte: Fundação Getúlio Vargas</v>
          </cell>
        </row>
      </sheetData>
      <sheetData sheetId="29"/>
      <sheetData sheetId="30"/>
      <sheetData sheetId="31"/>
      <sheetData sheetId="32"/>
      <sheetData sheetId="33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J1">
            <v>10</v>
          </cell>
          <cell r="L1">
            <v>12</v>
          </cell>
          <cell r="S1">
            <v>19</v>
          </cell>
          <cell r="T1">
            <v>20</v>
          </cell>
          <cell r="U1">
            <v>21</v>
          </cell>
        </row>
        <row r="13">
          <cell r="A13" t="str">
            <v>ITEM</v>
          </cell>
          <cell r="B13" t="str">
            <v>DESCRIÇÃO</v>
          </cell>
          <cell r="C13" t="str">
            <v>UNID.</v>
          </cell>
          <cell r="D13" t="str">
            <v>QUANTIDADE</v>
          </cell>
          <cell r="E13" t="str">
            <v xml:space="preserve"> R$</v>
          </cell>
          <cell r="F13" t="str">
            <v>ANTERIOR</v>
          </cell>
          <cell r="G13" t="str">
            <v>MEDIDO</v>
          </cell>
          <cell r="H13" t="str">
            <v>ATUAL</v>
          </cell>
          <cell r="I13" t="str">
            <v>CONTRATO</v>
          </cell>
          <cell r="J13" t="str">
            <v>EXECUTAR</v>
          </cell>
          <cell r="K13" t="str">
            <v xml:space="preserve">ANTERIOR </v>
          </cell>
          <cell r="L13" t="str">
            <v>MEDIDO</v>
          </cell>
          <cell r="M13" t="str">
            <v>ATUAL</v>
          </cell>
          <cell r="N13" t="str">
            <v>CONTRATO</v>
          </cell>
          <cell r="O13" t="str">
            <v>SALDO</v>
          </cell>
          <cell r="P13" t="str">
            <v xml:space="preserve">EXECUTADO </v>
          </cell>
          <cell r="S13" t="str">
            <v>Atual</v>
          </cell>
          <cell r="U13" t="str">
            <v>Contrato</v>
          </cell>
        </row>
        <row r="15">
          <cell r="A15" t="str">
            <v>1.0</v>
          </cell>
          <cell r="B15" t="str">
            <v>SERVIÇOS PRELIMINARES</v>
          </cell>
          <cell r="S15">
            <v>170692.99</v>
          </cell>
          <cell r="T15">
            <v>0.7107</v>
          </cell>
          <cell r="U15">
            <v>240177.99</v>
          </cell>
        </row>
        <row r="16">
          <cell r="A16" t="str">
            <v>1.1</v>
          </cell>
          <cell r="B16" t="str">
            <v>Mobilização e desmobilização de equipamentos</v>
          </cell>
          <cell r="C16" t="str">
            <v>und.</v>
          </cell>
          <cell r="D16">
            <v>1</v>
          </cell>
          <cell r="E16">
            <v>138969.99</v>
          </cell>
          <cell r="F16">
            <v>0.5</v>
          </cell>
          <cell r="G16">
            <v>0</v>
          </cell>
          <cell r="H16">
            <v>0.5</v>
          </cell>
          <cell r="I16">
            <v>1</v>
          </cell>
          <cell r="J16">
            <v>0.5</v>
          </cell>
          <cell r="K16">
            <v>69484.990000000005</v>
          </cell>
          <cell r="L16">
            <v>0</v>
          </cell>
          <cell r="M16">
            <v>69484.990000000005</v>
          </cell>
          <cell r="N16">
            <v>138969.99</v>
          </cell>
          <cell r="O16">
            <v>69484.999999999985</v>
          </cell>
          <cell r="P16">
            <v>0.5</v>
          </cell>
        </row>
        <row r="17">
          <cell r="A17" t="str">
            <v>1.2</v>
          </cell>
          <cell r="B17" t="str">
            <v>Instalação de canteiro de obra e acampamento</v>
          </cell>
          <cell r="C17" t="str">
            <v>und.</v>
          </cell>
          <cell r="D17">
            <v>1</v>
          </cell>
          <cell r="E17">
            <v>97180</v>
          </cell>
          <cell r="F17">
            <v>1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97180</v>
          </cell>
          <cell r="L17">
            <v>0</v>
          </cell>
          <cell r="M17">
            <v>97180</v>
          </cell>
          <cell r="N17">
            <v>97180</v>
          </cell>
          <cell r="O17">
            <v>0</v>
          </cell>
          <cell r="P17">
            <v>1</v>
          </cell>
        </row>
        <row r="18">
          <cell r="A18" t="str">
            <v>1.3</v>
          </cell>
          <cell r="B18" t="str">
            <v>Placa de identificação da obra</v>
          </cell>
          <cell r="C18" t="str">
            <v>und.</v>
          </cell>
          <cell r="D18">
            <v>2</v>
          </cell>
          <cell r="E18">
            <v>2014</v>
          </cell>
          <cell r="F18">
            <v>2</v>
          </cell>
          <cell r="G18">
            <v>0</v>
          </cell>
          <cell r="H18">
            <v>2</v>
          </cell>
          <cell r="I18">
            <v>2</v>
          </cell>
          <cell r="J18">
            <v>0</v>
          </cell>
          <cell r="K18">
            <v>4028</v>
          </cell>
          <cell r="L18">
            <v>0</v>
          </cell>
          <cell r="M18">
            <v>4028</v>
          </cell>
          <cell r="N18">
            <v>4028</v>
          </cell>
          <cell r="O18">
            <v>0</v>
          </cell>
          <cell r="P18">
            <v>1</v>
          </cell>
        </row>
        <row r="19">
          <cell r="B19" t="str">
            <v>Sub-total 1.0</v>
          </cell>
          <cell r="K19">
            <v>170692.99</v>
          </cell>
          <cell r="L19">
            <v>0</v>
          </cell>
          <cell r="M19">
            <v>170692.99</v>
          </cell>
          <cell r="N19">
            <v>240177.99</v>
          </cell>
          <cell r="O19">
            <v>69484.999999999985</v>
          </cell>
          <cell r="P19">
            <v>0.7107</v>
          </cell>
        </row>
        <row r="21">
          <cell r="A21" t="str">
            <v>2.0</v>
          </cell>
          <cell r="B21" t="str">
            <v>TERRAPLENAGEM</v>
          </cell>
          <cell r="S21">
            <v>2735352.42</v>
          </cell>
          <cell r="T21">
            <v>0.91959999999999997</v>
          </cell>
          <cell r="U21">
            <v>2974587</v>
          </cell>
        </row>
        <row r="22">
          <cell r="A22" t="str">
            <v>2.1</v>
          </cell>
          <cell r="B22" t="str">
            <v>Desmat., limpeza terreno e dest. árvores c/diâmetro até 15cm faixa ocupação</v>
          </cell>
          <cell r="C22" t="str">
            <v>m²</v>
          </cell>
          <cell r="D22">
            <v>468700</v>
          </cell>
          <cell r="E22">
            <v>0.33</v>
          </cell>
          <cell r="F22">
            <v>450000</v>
          </cell>
          <cell r="G22">
            <v>0</v>
          </cell>
          <cell r="H22">
            <v>450000</v>
          </cell>
          <cell r="I22">
            <v>468700</v>
          </cell>
          <cell r="J22">
            <v>18700</v>
          </cell>
          <cell r="K22">
            <v>148500</v>
          </cell>
          <cell r="L22">
            <v>0</v>
          </cell>
          <cell r="M22">
            <v>148500</v>
          </cell>
          <cell r="N22">
            <v>154671</v>
          </cell>
          <cell r="O22">
            <v>6171</v>
          </cell>
          <cell r="P22">
            <v>0.96009999999999995</v>
          </cell>
        </row>
        <row r="23">
          <cell r="A23" t="str">
            <v>2.2</v>
          </cell>
          <cell r="B23" t="str">
            <v>Esc., carga e transp.mat. 1ª cat. DMT até 50 m</v>
          </cell>
          <cell r="C23" t="str">
            <v>m³</v>
          </cell>
          <cell r="D23">
            <v>30194.97</v>
          </cell>
          <cell r="E23">
            <v>1.73</v>
          </cell>
          <cell r="F23">
            <v>0</v>
          </cell>
          <cell r="G23">
            <v>0</v>
          </cell>
          <cell r="H23">
            <v>0</v>
          </cell>
          <cell r="I23">
            <v>30194.97</v>
          </cell>
          <cell r="J23">
            <v>30194.97</v>
          </cell>
          <cell r="K23">
            <v>0</v>
          </cell>
          <cell r="L23">
            <v>0</v>
          </cell>
          <cell r="M23">
            <v>0</v>
          </cell>
          <cell r="N23">
            <v>52237.29</v>
          </cell>
          <cell r="O23">
            <v>52237.29</v>
          </cell>
          <cell r="P23">
            <v>0</v>
          </cell>
        </row>
        <row r="24">
          <cell r="A24" t="str">
            <v>2.3</v>
          </cell>
          <cell r="B24" t="str">
            <v>Esc., carga e transp.mat. 1ª cat. DMT 50 a 200 m c/carreg.</v>
          </cell>
          <cell r="C24" t="str">
            <v>m³</v>
          </cell>
          <cell r="D24">
            <v>39253.47</v>
          </cell>
          <cell r="E24">
            <v>6.56</v>
          </cell>
          <cell r="F24">
            <v>38005.4</v>
          </cell>
          <cell r="G24">
            <v>0</v>
          </cell>
          <cell r="H24">
            <v>38005.4</v>
          </cell>
          <cell r="I24">
            <v>39253.47</v>
          </cell>
          <cell r="J24">
            <v>1248.0699999999997</v>
          </cell>
          <cell r="K24">
            <v>249315.42</v>
          </cell>
          <cell r="L24">
            <v>0</v>
          </cell>
          <cell r="M24">
            <v>249315.42</v>
          </cell>
          <cell r="N24">
            <v>257502.76</v>
          </cell>
          <cell r="O24">
            <v>8187.3399999999965</v>
          </cell>
          <cell r="P24">
            <v>0.96819999999999995</v>
          </cell>
        </row>
        <row r="25">
          <cell r="A25" t="str">
            <v>2.4</v>
          </cell>
          <cell r="B25" t="str">
            <v>Esc., carga e transp.mat. 1ª cat. DMT 200 a 400 m c/carreg.</v>
          </cell>
          <cell r="C25" t="str">
            <v>m³</v>
          </cell>
          <cell r="D25">
            <v>90584.92</v>
          </cell>
          <cell r="E25">
            <v>7.16</v>
          </cell>
          <cell r="F25">
            <v>86999.6</v>
          </cell>
          <cell r="G25">
            <v>0</v>
          </cell>
          <cell r="H25">
            <v>86999.6</v>
          </cell>
          <cell r="I25">
            <v>90584.92</v>
          </cell>
          <cell r="J25">
            <v>3585.3199999999924</v>
          </cell>
          <cell r="K25">
            <v>622917.13</v>
          </cell>
          <cell r="L25">
            <v>0</v>
          </cell>
          <cell r="M25">
            <v>622917.13</v>
          </cell>
          <cell r="N25">
            <v>648588.02</v>
          </cell>
          <cell r="O25">
            <v>25670.890000000014</v>
          </cell>
          <cell r="P25">
            <v>0.96040000000000003</v>
          </cell>
        </row>
        <row r="26">
          <cell r="A26" t="str">
            <v>2.5</v>
          </cell>
          <cell r="B26" t="str">
            <v>Esc., carga e transp. mat. 1ª cat.DMT 400 a 600m c/carreg.</v>
          </cell>
          <cell r="C26" t="str">
            <v>m³</v>
          </cell>
          <cell r="D26">
            <v>75487.429999999993</v>
          </cell>
          <cell r="E26">
            <v>7.44</v>
          </cell>
          <cell r="F26">
            <v>73021.429999999993</v>
          </cell>
          <cell r="G26">
            <v>0</v>
          </cell>
          <cell r="H26">
            <v>73021.429999999993</v>
          </cell>
          <cell r="I26">
            <v>75487.429999999993</v>
          </cell>
          <cell r="J26">
            <v>2466</v>
          </cell>
          <cell r="K26">
            <v>543279.43000000005</v>
          </cell>
          <cell r="L26">
            <v>0</v>
          </cell>
          <cell r="M26">
            <v>543279.43000000005</v>
          </cell>
          <cell r="N26">
            <v>561626.47</v>
          </cell>
          <cell r="O26">
            <v>18347.039999999921</v>
          </cell>
          <cell r="P26">
            <v>0.96730000000000005</v>
          </cell>
        </row>
        <row r="27">
          <cell r="A27" t="str">
            <v>2.6</v>
          </cell>
          <cell r="B27" t="str">
            <v>Esc., carga e transp. mat. 1ª cat. DMT 600 a 800m c/carreg.</v>
          </cell>
          <cell r="C27" t="str">
            <v>m³</v>
          </cell>
          <cell r="D27">
            <v>51331.45</v>
          </cell>
          <cell r="E27">
            <v>7.79</v>
          </cell>
          <cell r="F27">
            <v>49831.45</v>
          </cell>
          <cell r="G27">
            <v>0</v>
          </cell>
          <cell r="H27">
            <v>49831.45</v>
          </cell>
          <cell r="I27">
            <v>51331.45</v>
          </cell>
          <cell r="J27">
            <v>1500</v>
          </cell>
          <cell r="K27">
            <v>388186.99</v>
          </cell>
          <cell r="L27">
            <v>0</v>
          </cell>
          <cell r="M27">
            <v>388186.99</v>
          </cell>
          <cell r="N27">
            <v>399871.99</v>
          </cell>
          <cell r="O27">
            <v>11685</v>
          </cell>
          <cell r="P27">
            <v>0.9708</v>
          </cell>
          <cell r="R27">
            <v>0.01</v>
          </cell>
        </row>
        <row r="28">
          <cell r="A28" t="str">
            <v>2.7</v>
          </cell>
          <cell r="B28" t="str">
            <v>Esc.,carga e transp.mat.2ª DMT 200 a 400m c/carreg.</v>
          </cell>
          <cell r="C28" t="str">
            <v>m³</v>
          </cell>
          <cell r="D28">
            <v>15097.49</v>
          </cell>
          <cell r="E28">
            <v>10.66</v>
          </cell>
          <cell r="F28">
            <v>14096.73</v>
          </cell>
          <cell r="G28">
            <v>0</v>
          </cell>
          <cell r="H28">
            <v>14096.73</v>
          </cell>
          <cell r="I28">
            <v>15097.49</v>
          </cell>
          <cell r="J28">
            <v>1000.7600000000002</v>
          </cell>
          <cell r="K28">
            <v>150271.13</v>
          </cell>
          <cell r="L28">
            <v>0</v>
          </cell>
          <cell r="M28">
            <v>150271.13</v>
          </cell>
          <cell r="N28">
            <v>160939.24</v>
          </cell>
          <cell r="O28">
            <v>10668.109999999986</v>
          </cell>
          <cell r="P28">
            <v>0.93369999999999997</v>
          </cell>
        </row>
        <row r="29">
          <cell r="A29" t="str">
            <v>2.8</v>
          </cell>
          <cell r="B29" t="str">
            <v>Esc.,carga e transp.mat.3ª DMT até 50m</v>
          </cell>
          <cell r="C29" t="str">
            <v>m³</v>
          </cell>
          <cell r="D29">
            <v>470</v>
          </cell>
          <cell r="E29">
            <v>20.51</v>
          </cell>
          <cell r="F29">
            <v>0</v>
          </cell>
          <cell r="G29">
            <v>0</v>
          </cell>
          <cell r="H29">
            <v>0</v>
          </cell>
          <cell r="I29">
            <v>470</v>
          </cell>
          <cell r="J29">
            <v>470</v>
          </cell>
          <cell r="K29">
            <v>0</v>
          </cell>
          <cell r="L29">
            <v>0</v>
          </cell>
          <cell r="M29">
            <v>0</v>
          </cell>
          <cell r="N29">
            <v>9639.7000000000007</v>
          </cell>
          <cell r="O29">
            <v>9639.7000000000007</v>
          </cell>
          <cell r="P29">
            <v>0</v>
          </cell>
        </row>
        <row r="30">
          <cell r="A30" t="str">
            <v>2.9</v>
          </cell>
          <cell r="B30" t="str">
            <v>Compactação de aterros a 100% proctor normal</v>
          </cell>
          <cell r="C30" t="str">
            <v>m³</v>
          </cell>
          <cell r="D30">
            <v>241559.78</v>
          </cell>
          <cell r="E30">
            <v>3.02</v>
          </cell>
          <cell r="F30">
            <v>209563.68799999999</v>
          </cell>
          <cell r="G30">
            <v>0</v>
          </cell>
          <cell r="H30">
            <v>209563.68799999999</v>
          </cell>
          <cell r="I30">
            <v>241559.78</v>
          </cell>
          <cell r="J30">
            <v>31996.092000000004</v>
          </cell>
          <cell r="K30">
            <v>632882.31999999995</v>
          </cell>
          <cell r="L30">
            <v>0</v>
          </cell>
          <cell r="M30">
            <v>632882.31999999995</v>
          </cell>
          <cell r="N30">
            <v>729510.53</v>
          </cell>
          <cell r="O30">
            <v>96628.210000000079</v>
          </cell>
          <cell r="P30">
            <v>0.86750000000000005</v>
          </cell>
        </row>
        <row r="31">
          <cell r="B31" t="str">
            <v>Sub-total 2.0</v>
          </cell>
          <cell r="K31">
            <v>2735352.42</v>
          </cell>
          <cell r="L31">
            <v>0</v>
          </cell>
          <cell r="M31">
            <v>2735352.42</v>
          </cell>
          <cell r="N31">
            <v>2974587</v>
          </cell>
          <cell r="O31">
            <v>239234.58000000002</v>
          </cell>
          <cell r="P31">
            <v>0.91959999999999997</v>
          </cell>
        </row>
        <row r="33">
          <cell r="A33" t="str">
            <v>3.0</v>
          </cell>
          <cell r="B33" t="str">
            <v>PAVIMENTAÇÃO</v>
          </cell>
          <cell r="S33">
            <v>2817963.0399999996</v>
          </cell>
          <cell r="T33">
            <v>0.4854</v>
          </cell>
          <cell r="U33">
            <v>5805953.8400000008</v>
          </cell>
        </row>
        <row r="34">
          <cell r="A34" t="str">
            <v>3.1</v>
          </cell>
          <cell r="B34" t="str">
            <v>Regularização do sub-leito</v>
          </cell>
          <cell r="C34" t="str">
            <v>m²</v>
          </cell>
          <cell r="D34">
            <v>431204</v>
          </cell>
          <cell r="E34">
            <v>0.78</v>
          </cell>
          <cell r="F34">
            <v>358800</v>
          </cell>
          <cell r="G34">
            <v>0</v>
          </cell>
          <cell r="H34">
            <v>358800</v>
          </cell>
          <cell r="I34">
            <v>431204</v>
          </cell>
          <cell r="J34">
            <v>72404</v>
          </cell>
          <cell r="K34">
            <v>279864</v>
          </cell>
          <cell r="L34">
            <v>0</v>
          </cell>
          <cell r="M34">
            <v>279864</v>
          </cell>
          <cell r="N34">
            <v>336339.12</v>
          </cell>
          <cell r="O34">
            <v>56475.119999999995</v>
          </cell>
          <cell r="P34">
            <v>0.83209999999999995</v>
          </cell>
        </row>
        <row r="35">
          <cell r="A35" t="str">
            <v>3.2</v>
          </cell>
          <cell r="B35" t="str">
            <v xml:space="preserve">Base de solo estabilizada granul. sem mistura </v>
          </cell>
          <cell r="C35" t="str">
            <v>m³</v>
          </cell>
          <cell r="D35">
            <v>83428.600000000006</v>
          </cell>
          <cell r="E35">
            <v>10.98</v>
          </cell>
          <cell r="F35">
            <v>12460</v>
          </cell>
          <cell r="G35">
            <v>21929.599999999999</v>
          </cell>
          <cell r="H35">
            <v>34389.599999999999</v>
          </cell>
          <cell r="I35">
            <v>83428.600000000006</v>
          </cell>
          <cell r="J35">
            <v>49039.000000000007</v>
          </cell>
          <cell r="K35">
            <v>136810.79999999999</v>
          </cell>
          <cell r="L35">
            <v>240787</v>
          </cell>
          <cell r="M35">
            <v>377597.8</v>
          </cell>
          <cell r="N35">
            <v>916046.02</v>
          </cell>
          <cell r="O35">
            <v>538448.22</v>
          </cell>
          <cell r="P35">
            <v>0.41220000000000001</v>
          </cell>
        </row>
        <row r="36">
          <cell r="A36" t="str">
            <v>3.3</v>
          </cell>
          <cell r="B36" t="str">
            <v>Transporte de mat. jazida c/ DMT=3,21 km</v>
          </cell>
          <cell r="C36" t="str">
            <v>t.km</v>
          </cell>
          <cell r="D36">
            <v>492762.68</v>
          </cell>
          <cell r="E36">
            <v>0.81</v>
          </cell>
          <cell r="F36">
            <v>399508.89600000001</v>
          </cell>
          <cell r="G36">
            <v>-54008.04800000001</v>
          </cell>
          <cell r="H36">
            <v>345500.848</v>
          </cell>
          <cell r="I36">
            <v>492762.68</v>
          </cell>
          <cell r="J36">
            <v>147261.83199999999</v>
          </cell>
          <cell r="K36">
            <v>323602.2</v>
          </cell>
          <cell r="L36">
            <v>-43746.520000000019</v>
          </cell>
          <cell r="M36">
            <v>279855.68</v>
          </cell>
          <cell r="N36">
            <v>399137.77</v>
          </cell>
          <cell r="O36">
            <v>119282.09000000003</v>
          </cell>
          <cell r="P36">
            <v>0.70120000000000005</v>
          </cell>
        </row>
        <row r="37">
          <cell r="A37" t="str">
            <v>3.4</v>
          </cell>
          <cell r="B37" t="str">
            <v>Imprimação</v>
          </cell>
          <cell r="C37" t="str">
            <v>m²</v>
          </cell>
          <cell r="D37">
            <v>374960</v>
          </cell>
          <cell r="E37">
            <v>0.23</v>
          </cell>
          <cell r="F37">
            <v>48000</v>
          </cell>
          <cell r="G37">
            <v>93440</v>
          </cell>
          <cell r="H37">
            <v>141440</v>
          </cell>
          <cell r="I37">
            <v>374960</v>
          </cell>
          <cell r="J37">
            <v>233520</v>
          </cell>
          <cell r="K37">
            <v>11040</v>
          </cell>
          <cell r="L37">
            <v>21491.200000000001</v>
          </cell>
          <cell r="M37">
            <v>32531.200000000001</v>
          </cell>
          <cell r="N37">
            <v>86240.8</v>
          </cell>
          <cell r="O37">
            <v>53709.600000000006</v>
          </cell>
          <cell r="P37">
            <v>0.37719999999999998</v>
          </cell>
        </row>
        <row r="38">
          <cell r="A38" t="str">
            <v>3.5</v>
          </cell>
          <cell r="B38" t="str">
            <v>Aquisição de asfalto diluído CM-30</v>
          </cell>
          <cell r="C38" t="str">
            <v>t</v>
          </cell>
          <cell r="D38">
            <v>487.45</v>
          </cell>
          <cell r="E38">
            <v>1654.26</v>
          </cell>
          <cell r="F38">
            <v>62.4</v>
          </cell>
          <cell r="G38">
            <v>121.47200000000001</v>
          </cell>
          <cell r="H38">
            <v>183.87200000000001</v>
          </cell>
          <cell r="I38">
            <v>487.45</v>
          </cell>
          <cell r="J38">
            <v>303.57799999999997</v>
          </cell>
          <cell r="K38">
            <v>103225.82</v>
          </cell>
          <cell r="L38">
            <v>200946.27000000002</v>
          </cell>
          <cell r="M38">
            <v>304172.09000000003</v>
          </cell>
          <cell r="N38">
            <v>806369.03</v>
          </cell>
          <cell r="O38">
            <v>502196.94</v>
          </cell>
          <cell r="P38">
            <v>0.37719999999999998</v>
          </cell>
        </row>
        <row r="39">
          <cell r="A39" t="str">
            <v>3.6</v>
          </cell>
          <cell r="B39" t="str">
            <v>Tratamento Superficial Simples c/banho diluido BC</v>
          </cell>
          <cell r="C39" t="str">
            <v>m²</v>
          </cell>
          <cell r="D39">
            <v>93740</v>
          </cell>
          <cell r="E39">
            <v>0.62</v>
          </cell>
          <cell r="F39">
            <v>0</v>
          </cell>
          <cell r="G39">
            <v>30560</v>
          </cell>
          <cell r="H39">
            <v>30560</v>
          </cell>
          <cell r="I39">
            <v>93740</v>
          </cell>
          <cell r="J39">
            <v>63180</v>
          </cell>
          <cell r="K39">
            <v>0</v>
          </cell>
          <cell r="L39">
            <v>18947.2</v>
          </cell>
          <cell r="M39">
            <v>18947.2</v>
          </cell>
          <cell r="N39">
            <v>58118.8</v>
          </cell>
          <cell r="O39">
            <v>39171.600000000006</v>
          </cell>
          <cell r="P39">
            <v>0.32600000000000001</v>
          </cell>
        </row>
        <row r="40">
          <cell r="A40" t="str">
            <v>3.7</v>
          </cell>
          <cell r="B40" t="str">
            <v>Tratamento Superficial Duplo c/banho diluido BC</v>
          </cell>
          <cell r="C40" t="str">
            <v>m²</v>
          </cell>
          <cell r="D40">
            <v>281220</v>
          </cell>
          <cell r="E40">
            <v>1.81</v>
          </cell>
          <cell r="F40">
            <v>0</v>
          </cell>
          <cell r="G40">
            <v>106080</v>
          </cell>
          <cell r="H40">
            <v>106080</v>
          </cell>
          <cell r="I40">
            <v>281220</v>
          </cell>
          <cell r="J40">
            <v>175140</v>
          </cell>
          <cell r="K40">
            <v>0</v>
          </cell>
          <cell r="L40">
            <v>192004.8</v>
          </cell>
          <cell r="M40">
            <v>192004.8</v>
          </cell>
          <cell r="N40">
            <v>509008.2</v>
          </cell>
          <cell r="O40">
            <v>317003.40000000002</v>
          </cell>
          <cell r="P40">
            <v>0.37719999999999998</v>
          </cell>
        </row>
        <row r="41">
          <cell r="A41" t="str">
            <v>3.8</v>
          </cell>
          <cell r="B41" t="str">
            <v>Aquisição de emulsão asfáltica RR-2C</v>
          </cell>
          <cell r="C41" t="str">
            <v>t</v>
          </cell>
          <cell r="D41">
            <v>1209.25</v>
          </cell>
          <cell r="E41">
            <v>846.42</v>
          </cell>
          <cell r="F41">
            <v>0</v>
          </cell>
          <cell r="G41">
            <v>332.78399999999999</v>
          </cell>
          <cell r="H41">
            <v>332.78399999999999</v>
          </cell>
          <cell r="I41">
            <v>1209.25</v>
          </cell>
          <cell r="J41">
            <v>876.46600000000001</v>
          </cell>
          <cell r="K41">
            <v>0</v>
          </cell>
          <cell r="L41">
            <v>281675.03000000003</v>
          </cell>
          <cell r="M41">
            <v>281675.03000000003</v>
          </cell>
          <cell r="N41">
            <v>1023533.38</v>
          </cell>
          <cell r="O41">
            <v>741858.35</v>
          </cell>
          <cell r="P41">
            <v>0.2752</v>
          </cell>
        </row>
        <row r="42">
          <cell r="A42" t="str">
            <v>3.9</v>
          </cell>
          <cell r="B42" t="str">
            <v>Aquisição de brita P/ TSS e TSD</v>
          </cell>
          <cell r="C42" t="str">
            <v>m³</v>
          </cell>
          <cell r="D42">
            <v>5624.4</v>
          </cell>
          <cell r="E42">
            <v>73.08</v>
          </cell>
          <cell r="F42">
            <v>3600</v>
          </cell>
          <cell r="G42">
            <v>900</v>
          </cell>
          <cell r="H42">
            <v>4500</v>
          </cell>
          <cell r="I42">
            <v>5624.4</v>
          </cell>
          <cell r="J42">
            <v>1124.3999999999996</v>
          </cell>
          <cell r="K42">
            <v>263088</v>
          </cell>
          <cell r="L42">
            <v>65772</v>
          </cell>
          <cell r="M42">
            <v>328860</v>
          </cell>
          <cell r="N42">
            <v>411031.15</v>
          </cell>
          <cell r="O42">
            <v>82171.150000000023</v>
          </cell>
          <cell r="P42">
            <v>0.80010000000000003</v>
          </cell>
        </row>
        <row r="43">
          <cell r="A43" t="str">
            <v>3.10</v>
          </cell>
          <cell r="B43" t="str">
            <v>Transp.comercial brita p/TSS e TSD, DMT=193,00km</v>
          </cell>
          <cell r="C43" t="str">
            <v>t.km</v>
          </cell>
          <cell r="D43">
            <v>1628263.8</v>
          </cell>
          <cell r="E43">
            <v>0.42</v>
          </cell>
          <cell r="F43">
            <v>1042200</v>
          </cell>
          <cell r="G43">
            <v>287550</v>
          </cell>
          <cell r="H43">
            <v>1329750</v>
          </cell>
          <cell r="I43">
            <v>1628263.8</v>
          </cell>
          <cell r="J43">
            <v>298513.80000000005</v>
          </cell>
          <cell r="K43">
            <v>437724</v>
          </cell>
          <cell r="L43">
            <v>120771</v>
          </cell>
          <cell r="M43">
            <v>558495</v>
          </cell>
          <cell r="N43">
            <v>683870.79</v>
          </cell>
          <cell r="O43">
            <v>125375.79000000004</v>
          </cell>
          <cell r="P43">
            <v>0.81669999999999998</v>
          </cell>
        </row>
        <row r="44">
          <cell r="A44" t="str">
            <v>3.11</v>
          </cell>
          <cell r="B44" t="str">
            <v>Transp. comercial de CM-30 e RR-2C DMT=607,00km</v>
          </cell>
          <cell r="C44" t="str">
            <v>t.km</v>
          </cell>
          <cell r="D44">
            <v>1696.7</v>
          </cell>
          <cell r="E44">
            <v>254.82</v>
          </cell>
          <cell r="F44">
            <v>62.4</v>
          </cell>
          <cell r="G44">
            <v>454.25599999999997</v>
          </cell>
          <cell r="H44">
            <v>516.65599999999995</v>
          </cell>
          <cell r="I44">
            <v>1696.7</v>
          </cell>
          <cell r="J44">
            <v>1180.0440000000001</v>
          </cell>
          <cell r="K44">
            <v>15900.76</v>
          </cell>
          <cell r="L44">
            <v>115753.52</v>
          </cell>
          <cell r="M44">
            <v>131654.28</v>
          </cell>
          <cell r="N44">
            <v>432353.09</v>
          </cell>
          <cell r="O44">
            <v>300698.81000000006</v>
          </cell>
          <cell r="P44">
            <v>0.30449999999999999</v>
          </cell>
        </row>
        <row r="45">
          <cell r="A45" t="str">
            <v>3.12</v>
          </cell>
          <cell r="B45" t="str">
            <v>Transporte local de brita c/DMT = 23,435 km</v>
          </cell>
          <cell r="C45" t="str">
            <v>t.km</v>
          </cell>
          <cell r="D45">
            <v>197753.9</v>
          </cell>
          <cell r="E45">
            <v>0.63</v>
          </cell>
          <cell r="F45">
            <v>0</v>
          </cell>
          <cell r="G45">
            <v>51277.821000000004</v>
          </cell>
          <cell r="H45">
            <v>51277.821000000004</v>
          </cell>
          <cell r="I45">
            <v>197753.9</v>
          </cell>
          <cell r="J45">
            <v>146476.079</v>
          </cell>
          <cell r="K45">
            <v>0</v>
          </cell>
          <cell r="L45">
            <v>32305.02</v>
          </cell>
          <cell r="M45">
            <v>32305.02</v>
          </cell>
          <cell r="N45">
            <v>124584.95</v>
          </cell>
          <cell r="O45">
            <v>92279.93</v>
          </cell>
          <cell r="P45">
            <v>0.25929999999999997</v>
          </cell>
        </row>
        <row r="46">
          <cell r="A46" t="str">
            <v>3.13</v>
          </cell>
          <cell r="B46" t="str">
            <v>Transporte local de CM-30 e RR-2C c/DMT=8,435 km</v>
          </cell>
          <cell r="C46" t="str">
            <v>t.km</v>
          </cell>
          <cell r="D46">
            <v>14311.66</v>
          </cell>
          <cell r="E46">
            <v>1.35</v>
          </cell>
          <cell r="F46">
            <v>526.34400000000005</v>
          </cell>
          <cell r="G46">
            <v>-525.6450000000001</v>
          </cell>
          <cell r="H46">
            <v>0.69899999999999995</v>
          </cell>
          <cell r="I46">
            <v>14311.66</v>
          </cell>
          <cell r="J46">
            <v>14310.960999999999</v>
          </cell>
          <cell r="K46">
            <v>710.56</v>
          </cell>
          <cell r="L46">
            <v>-709.61999999999989</v>
          </cell>
          <cell r="M46">
            <v>0.94</v>
          </cell>
          <cell r="N46">
            <v>19320.740000000002</v>
          </cell>
          <cell r="O46">
            <v>19319.800000000003</v>
          </cell>
          <cell r="P46">
            <v>0</v>
          </cell>
        </row>
        <row r="47">
          <cell r="B47" t="str">
            <v>Sub-total 3.0</v>
          </cell>
          <cell r="K47">
            <v>1571966.1400000001</v>
          </cell>
          <cell r="L47">
            <v>1245996.8999999999</v>
          </cell>
          <cell r="M47">
            <v>2817963.0399999996</v>
          </cell>
          <cell r="N47">
            <v>5805953.8400000008</v>
          </cell>
          <cell r="O47">
            <v>2987990.8000000003</v>
          </cell>
          <cell r="P47">
            <v>0.4854</v>
          </cell>
        </row>
        <row r="49">
          <cell r="A49" t="str">
            <v>4.0</v>
          </cell>
          <cell r="B49" t="str">
            <v>DRENAGEM SUPERFICIAL E OBRAS D'ARTES CORRENTES</v>
          </cell>
          <cell r="S49">
            <v>433051.33999999997</v>
          </cell>
          <cell r="T49">
            <v>0.23749999999999999</v>
          </cell>
          <cell r="U49">
            <v>1823724.52</v>
          </cell>
        </row>
        <row r="50">
          <cell r="A50" t="str">
            <v>4.1</v>
          </cell>
          <cell r="B50" t="str">
            <v>Meio-fio de concreto - MFC 05 AC/BC</v>
          </cell>
          <cell r="C50" t="str">
            <v>m</v>
          </cell>
          <cell r="D50">
            <v>18748</v>
          </cell>
          <cell r="E50">
            <v>29.13</v>
          </cell>
          <cell r="F50">
            <v>0</v>
          </cell>
          <cell r="G50">
            <v>0</v>
          </cell>
          <cell r="H50">
            <v>0</v>
          </cell>
          <cell r="I50">
            <v>18748</v>
          </cell>
          <cell r="J50">
            <v>18748</v>
          </cell>
          <cell r="K50">
            <v>0</v>
          </cell>
          <cell r="L50">
            <v>0</v>
          </cell>
          <cell r="M50">
            <v>0</v>
          </cell>
          <cell r="N50">
            <v>546129.24</v>
          </cell>
          <cell r="O50">
            <v>546129.24</v>
          </cell>
          <cell r="P50">
            <v>0</v>
          </cell>
        </row>
        <row r="51">
          <cell r="A51" t="str">
            <v>4.2</v>
          </cell>
          <cell r="B51" t="str">
            <v>Sarjeta triangular de concreto - STC 02 AC/BC</v>
          </cell>
          <cell r="C51" t="str">
            <v>m</v>
          </cell>
          <cell r="D51">
            <v>3281</v>
          </cell>
          <cell r="E51">
            <v>39.6</v>
          </cell>
          <cell r="F51">
            <v>0</v>
          </cell>
          <cell r="G51">
            <v>0</v>
          </cell>
          <cell r="H51">
            <v>0</v>
          </cell>
          <cell r="I51">
            <v>3281</v>
          </cell>
          <cell r="J51">
            <v>3281</v>
          </cell>
          <cell r="K51">
            <v>0</v>
          </cell>
          <cell r="L51">
            <v>0</v>
          </cell>
          <cell r="M51">
            <v>0</v>
          </cell>
          <cell r="N51">
            <v>129927.6</v>
          </cell>
          <cell r="O51">
            <v>129927.6</v>
          </cell>
          <cell r="P51">
            <v>0</v>
          </cell>
        </row>
        <row r="52">
          <cell r="A52" t="str">
            <v>4.3</v>
          </cell>
          <cell r="B52" t="str">
            <v>Entrada d'água - EDA 02 AC/BC</v>
          </cell>
          <cell r="C52" t="str">
            <v>und</v>
          </cell>
          <cell r="D52">
            <v>469</v>
          </cell>
          <cell r="E52">
            <v>52.91</v>
          </cell>
          <cell r="F52">
            <v>0</v>
          </cell>
          <cell r="G52">
            <v>0</v>
          </cell>
          <cell r="H52">
            <v>0</v>
          </cell>
          <cell r="I52">
            <v>469</v>
          </cell>
          <cell r="J52">
            <v>469</v>
          </cell>
          <cell r="K52">
            <v>0</v>
          </cell>
          <cell r="L52">
            <v>0</v>
          </cell>
          <cell r="M52">
            <v>0</v>
          </cell>
          <cell r="N52">
            <v>24814.79</v>
          </cell>
          <cell r="O52">
            <v>24814.79</v>
          </cell>
          <cell r="P52">
            <v>0</v>
          </cell>
        </row>
        <row r="53">
          <cell r="A53" t="str">
            <v>4.4</v>
          </cell>
          <cell r="B53" t="str">
            <v xml:space="preserve">Descida d'água  rap.canal retang. DAR 02 AC/BC </v>
          </cell>
          <cell r="C53" t="str">
            <v>m</v>
          </cell>
          <cell r="D53">
            <v>1641.5</v>
          </cell>
          <cell r="E53">
            <v>77.7</v>
          </cell>
          <cell r="F53">
            <v>0</v>
          </cell>
          <cell r="G53">
            <v>0</v>
          </cell>
          <cell r="H53">
            <v>0</v>
          </cell>
          <cell r="I53">
            <v>1641.5</v>
          </cell>
          <cell r="J53">
            <v>1641.5</v>
          </cell>
          <cell r="K53">
            <v>0</v>
          </cell>
          <cell r="L53">
            <v>0</v>
          </cell>
          <cell r="M53">
            <v>0</v>
          </cell>
          <cell r="N53">
            <v>127544.55</v>
          </cell>
          <cell r="O53">
            <v>127544.55</v>
          </cell>
          <cell r="P53">
            <v>0</v>
          </cell>
        </row>
        <row r="54">
          <cell r="A54" t="str">
            <v>4.5</v>
          </cell>
          <cell r="B54" t="str">
            <v>Boca BSTC D=0,60 m AC/BC/PC</v>
          </cell>
          <cell r="C54" t="str">
            <v>und</v>
          </cell>
          <cell r="D54">
            <v>43</v>
          </cell>
          <cell r="E54">
            <v>724.06</v>
          </cell>
          <cell r="F54">
            <v>0</v>
          </cell>
          <cell r="G54">
            <v>0</v>
          </cell>
          <cell r="H54">
            <v>0</v>
          </cell>
          <cell r="I54">
            <v>43</v>
          </cell>
          <cell r="J54">
            <v>43</v>
          </cell>
          <cell r="K54">
            <v>0</v>
          </cell>
          <cell r="L54">
            <v>0</v>
          </cell>
          <cell r="M54">
            <v>0</v>
          </cell>
          <cell r="N54">
            <v>31134.58</v>
          </cell>
          <cell r="O54">
            <v>31134.58</v>
          </cell>
          <cell r="P54">
            <v>0</v>
          </cell>
        </row>
        <row r="55">
          <cell r="A55" t="str">
            <v>4.6</v>
          </cell>
          <cell r="B55" t="str">
            <v>Corpo BSTC D=0,60 m AC/BC/PC</v>
          </cell>
          <cell r="C55" t="str">
            <v>m</v>
          </cell>
          <cell r="D55">
            <v>86</v>
          </cell>
          <cell r="E55">
            <v>343.3</v>
          </cell>
          <cell r="F55">
            <v>0</v>
          </cell>
          <cell r="G55">
            <v>0</v>
          </cell>
          <cell r="H55">
            <v>0</v>
          </cell>
          <cell r="I55">
            <v>86</v>
          </cell>
          <cell r="J55">
            <v>86</v>
          </cell>
          <cell r="K55">
            <v>0</v>
          </cell>
          <cell r="L55">
            <v>0</v>
          </cell>
          <cell r="M55">
            <v>0</v>
          </cell>
          <cell r="N55">
            <v>29523.8</v>
          </cell>
          <cell r="O55">
            <v>29523.8</v>
          </cell>
          <cell r="P55">
            <v>0</v>
          </cell>
        </row>
        <row r="56">
          <cell r="A56" t="str">
            <v>4.7</v>
          </cell>
          <cell r="B56" t="str">
            <v>Boca BSTC D=1,00 m AC/BA/PC</v>
          </cell>
          <cell r="C56" t="str">
            <v>und</v>
          </cell>
          <cell r="D56">
            <v>81</v>
          </cell>
          <cell r="E56">
            <v>1871.9</v>
          </cell>
          <cell r="F56">
            <v>56</v>
          </cell>
          <cell r="G56">
            <v>2</v>
          </cell>
          <cell r="H56">
            <v>58</v>
          </cell>
          <cell r="I56">
            <v>81</v>
          </cell>
          <cell r="J56">
            <v>23</v>
          </cell>
          <cell r="K56">
            <v>104826.4</v>
          </cell>
          <cell r="L56">
            <v>3743.8000000000029</v>
          </cell>
          <cell r="M56">
            <v>108570.2</v>
          </cell>
          <cell r="N56">
            <v>151623.9</v>
          </cell>
          <cell r="O56">
            <v>43053.7</v>
          </cell>
          <cell r="P56">
            <v>0.71599999999999997</v>
          </cell>
        </row>
        <row r="57">
          <cell r="A57" t="str">
            <v>4.8</v>
          </cell>
          <cell r="B57" t="str">
            <v>Corpo BSTC D=1,00 m AC/BC/PC</v>
          </cell>
          <cell r="C57" t="str">
            <v>m</v>
          </cell>
          <cell r="D57">
            <v>161</v>
          </cell>
          <cell r="E57">
            <v>681.31</v>
          </cell>
          <cell r="F57">
            <v>156</v>
          </cell>
          <cell r="G57">
            <v>5</v>
          </cell>
          <cell r="H57">
            <v>161</v>
          </cell>
          <cell r="I57">
            <v>161</v>
          </cell>
          <cell r="J57">
            <v>0</v>
          </cell>
          <cell r="K57">
            <v>106284.36</v>
          </cell>
          <cell r="L57">
            <v>3406.5500000000029</v>
          </cell>
          <cell r="M57">
            <v>109690.91</v>
          </cell>
          <cell r="N57">
            <v>109690.91</v>
          </cell>
          <cell r="O57">
            <v>0</v>
          </cell>
          <cell r="P57">
            <v>1</v>
          </cell>
        </row>
        <row r="58">
          <cell r="A58" t="str">
            <v>4.9</v>
          </cell>
          <cell r="B58" t="str">
            <v>Boca BDTC D=1,00 m AC/BA/PC</v>
          </cell>
          <cell r="C58" t="str">
            <v>und</v>
          </cell>
          <cell r="D58">
            <v>32</v>
          </cell>
          <cell r="E58">
            <v>2621.99</v>
          </cell>
          <cell r="F58">
            <v>20</v>
          </cell>
          <cell r="G58">
            <v>1</v>
          </cell>
          <cell r="H58">
            <v>21</v>
          </cell>
          <cell r="I58">
            <v>32</v>
          </cell>
          <cell r="J58">
            <v>11</v>
          </cell>
          <cell r="K58">
            <v>52439.8</v>
          </cell>
          <cell r="L58">
            <v>2621.989999999998</v>
          </cell>
          <cell r="M58">
            <v>55061.79</v>
          </cell>
          <cell r="N58">
            <v>83903.679999999993</v>
          </cell>
          <cell r="O58">
            <v>28841.889999999992</v>
          </cell>
          <cell r="P58">
            <v>0.65629999999999999</v>
          </cell>
        </row>
        <row r="59">
          <cell r="A59" t="str">
            <v>4.10</v>
          </cell>
          <cell r="B59" t="str">
            <v>Corpo BDTC D=1,00 m AC/BC/PC</v>
          </cell>
          <cell r="C59" t="str">
            <v>m</v>
          </cell>
          <cell r="D59">
            <v>70</v>
          </cell>
          <cell r="E59">
            <v>1392.14</v>
          </cell>
          <cell r="F59">
            <v>69</v>
          </cell>
          <cell r="G59">
            <v>1</v>
          </cell>
          <cell r="H59">
            <v>70</v>
          </cell>
          <cell r="I59">
            <v>70</v>
          </cell>
          <cell r="J59">
            <v>0</v>
          </cell>
          <cell r="K59">
            <v>96057.66</v>
          </cell>
          <cell r="L59">
            <v>1392.1399999999994</v>
          </cell>
          <cell r="M59">
            <v>97449.8</v>
          </cell>
          <cell r="N59">
            <v>97449.8</v>
          </cell>
          <cell r="O59">
            <v>0</v>
          </cell>
          <cell r="P59">
            <v>1</v>
          </cell>
        </row>
        <row r="60">
          <cell r="A60" t="str">
            <v>4.11</v>
          </cell>
          <cell r="B60" t="str">
            <v>Boca BTTC D=1,00 m AC/BC/PC</v>
          </cell>
          <cell r="C60" t="str">
            <v>und</v>
          </cell>
          <cell r="D60">
            <v>33</v>
          </cell>
          <cell r="E60">
            <v>3384.37</v>
          </cell>
          <cell r="F60">
            <v>8</v>
          </cell>
          <cell r="G60">
            <v>0</v>
          </cell>
          <cell r="H60">
            <v>8</v>
          </cell>
          <cell r="I60">
            <v>33</v>
          </cell>
          <cell r="J60">
            <v>25</v>
          </cell>
          <cell r="K60">
            <v>27074.959999999999</v>
          </cell>
          <cell r="L60">
            <v>0</v>
          </cell>
          <cell r="M60">
            <v>27074.959999999999</v>
          </cell>
          <cell r="N60">
            <v>111684.21</v>
          </cell>
          <cell r="O60">
            <v>84609.25</v>
          </cell>
          <cell r="P60">
            <v>0.2424</v>
          </cell>
        </row>
        <row r="61">
          <cell r="A61" t="str">
            <v>4.12</v>
          </cell>
          <cell r="B61" t="str">
            <v>Corpo BTTC D=1,00 m AC/BC/PC</v>
          </cell>
          <cell r="C61" t="str">
            <v>m</v>
          </cell>
          <cell r="D61">
            <v>22</v>
          </cell>
          <cell r="E61">
            <v>1955.76</v>
          </cell>
          <cell r="F61">
            <v>18</v>
          </cell>
          <cell r="G61">
            <v>0</v>
          </cell>
          <cell r="H61">
            <v>18</v>
          </cell>
          <cell r="I61">
            <v>22</v>
          </cell>
          <cell r="J61">
            <v>4</v>
          </cell>
          <cell r="K61">
            <v>35203.68</v>
          </cell>
          <cell r="L61">
            <v>0</v>
          </cell>
          <cell r="M61">
            <v>35203.68</v>
          </cell>
          <cell r="N61">
            <v>43026.720000000001</v>
          </cell>
          <cell r="O61">
            <v>7823.0400000000009</v>
          </cell>
          <cell r="P61">
            <v>0.81820000000000004</v>
          </cell>
        </row>
        <row r="62">
          <cell r="A62" t="str">
            <v>4.13</v>
          </cell>
          <cell r="B62" t="str">
            <v>Boca BDCC 2,00 x 2,00 m normal AC/BC</v>
          </cell>
          <cell r="C62" t="str">
            <v>und</v>
          </cell>
          <cell r="D62">
            <v>2</v>
          </cell>
          <cell r="E62">
            <v>14901.16</v>
          </cell>
          <cell r="F62">
            <v>0</v>
          </cell>
          <cell r="G62">
            <v>0</v>
          </cell>
          <cell r="H62">
            <v>0</v>
          </cell>
          <cell r="I62">
            <v>2</v>
          </cell>
          <cell r="J62">
            <v>2</v>
          </cell>
          <cell r="K62">
            <v>0</v>
          </cell>
          <cell r="L62">
            <v>0</v>
          </cell>
          <cell r="M62">
            <v>0</v>
          </cell>
          <cell r="N62">
            <v>29802.32</v>
          </cell>
          <cell r="O62">
            <v>29802.32</v>
          </cell>
          <cell r="P62">
            <v>0</v>
          </cell>
        </row>
        <row r="63">
          <cell r="A63" t="str">
            <v>4.14</v>
          </cell>
          <cell r="B63" t="str">
            <v>Corpo BDCC 2,00 a 2,00 m alt. 0 a 1,00 m AC/BC</v>
          </cell>
          <cell r="C63" t="str">
            <v>m</v>
          </cell>
          <cell r="D63">
            <v>16</v>
          </cell>
          <cell r="E63">
            <v>3798.32</v>
          </cell>
          <cell r="F63">
            <v>0</v>
          </cell>
          <cell r="G63">
            <v>0</v>
          </cell>
          <cell r="H63">
            <v>0</v>
          </cell>
          <cell r="I63">
            <v>16</v>
          </cell>
          <cell r="J63">
            <v>16</v>
          </cell>
          <cell r="K63">
            <v>0</v>
          </cell>
          <cell r="L63">
            <v>0</v>
          </cell>
          <cell r="M63">
            <v>0</v>
          </cell>
          <cell r="N63">
            <v>60773.120000000003</v>
          </cell>
          <cell r="O63">
            <v>60773.120000000003</v>
          </cell>
          <cell r="P63">
            <v>0</v>
          </cell>
        </row>
        <row r="64">
          <cell r="A64" t="str">
            <v>4.15</v>
          </cell>
          <cell r="B64" t="str">
            <v>Boca BDCC 2,50 x 2,50 m normal AC/BC</v>
          </cell>
          <cell r="C64" t="str">
            <v>und</v>
          </cell>
          <cell r="D64">
            <v>2</v>
          </cell>
          <cell r="E64">
            <v>20964.189999999999</v>
          </cell>
          <cell r="F64">
            <v>0</v>
          </cell>
          <cell r="G64">
            <v>0</v>
          </cell>
          <cell r="H64">
            <v>0</v>
          </cell>
          <cell r="I64">
            <v>2</v>
          </cell>
          <cell r="J64">
            <v>2</v>
          </cell>
          <cell r="K64">
            <v>0</v>
          </cell>
          <cell r="L64">
            <v>0</v>
          </cell>
          <cell r="M64">
            <v>0</v>
          </cell>
          <cell r="N64">
            <v>41928.379999999997</v>
          </cell>
          <cell r="O64">
            <v>41928.379999999997</v>
          </cell>
          <cell r="P64">
            <v>0</v>
          </cell>
        </row>
        <row r="65">
          <cell r="A65" t="str">
            <v>4.16</v>
          </cell>
          <cell r="B65" t="str">
            <v>Corpo BDCC 2,50 a 2,50 m alt. 0 a 1,00 m AC/BC</v>
          </cell>
          <cell r="C65" t="str">
            <v>m</v>
          </cell>
          <cell r="D65">
            <v>4</v>
          </cell>
          <cell r="E65">
            <v>4779.8599999999997</v>
          </cell>
          <cell r="F65">
            <v>0</v>
          </cell>
          <cell r="G65">
            <v>0</v>
          </cell>
          <cell r="H65">
            <v>0</v>
          </cell>
          <cell r="I65">
            <v>4</v>
          </cell>
          <cell r="J65">
            <v>4</v>
          </cell>
          <cell r="K65">
            <v>0</v>
          </cell>
          <cell r="L65">
            <v>0</v>
          </cell>
          <cell r="M65">
            <v>0</v>
          </cell>
          <cell r="N65">
            <v>19119.439999999999</v>
          </cell>
          <cell r="O65">
            <v>19119.439999999999</v>
          </cell>
          <cell r="P65">
            <v>0</v>
          </cell>
        </row>
        <row r="66">
          <cell r="A66" t="str">
            <v>4.17</v>
          </cell>
          <cell r="B66" t="str">
            <v>Boca BTCC 2,00 x 2,00 m normal AC/BC</v>
          </cell>
          <cell r="C66" t="str">
            <v>und</v>
          </cell>
          <cell r="D66">
            <v>4</v>
          </cell>
          <cell r="E66">
            <v>18238.87</v>
          </cell>
          <cell r="F66">
            <v>0</v>
          </cell>
          <cell r="G66">
            <v>0</v>
          </cell>
          <cell r="H66">
            <v>0</v>
          </cell>
          <cell r="I66">
            <v>4</v>
          </cell>
          <cell r="J66">
            <v>4</v>
          </cell>
          <cell r="K66">
            <v>0</v>
          </cell>
          <cell r="L66">
            <v>0</v>
          </cell>
          <cell r="M66">
            <v>0</v>
          </cell>
          <cell r="N66">
            <v>72955.48</v>
          </cell>
          <cell r="O66">
            <v>72955.48</v>
          </cell>
          <cell r="P66">
            <v>0</v>
          </cell>
        </row>
        <row r="67">
          <cell r="A67" t="str">
            <v>4.18</v>
          </cell>
          <cell r="B67" t="str">
            <v>Corpo BTCC 2,00 x 2,00 m alt. 0 a 1,00 m AC/BC</v>
          </cell>
          <cell r="C67" t="str">
            <v>m</v>
          </cell>
          <cell r="D67">
            <v>9</v>
          </cell>
          <cell r="E67">
            <v>5274.42</v>
          </cell>
          <cell r="F67">
            <v>0</v>
          </cell>
          <cell r="G67">
            <v>0</v>
          </cell>
          <cell r="H67">
            <v>0</v>
          </cell>
          <cell r="I67">
            <v>9</v>
          </cell>
          <cell r="J67">
            <v>9</v>
          </cell>
          <cell r="K67">
            <v>0</v>
          </cell>
          <cell r="L67">
            <v>0</v>
          </cell>
          <cell r="M67">
            <v>0</v>
          </cell>
          <cell r="N67">
            <v>47469.78</v>
          </cell>
          <cell r="O67">
            <v>47469.78</v>
          </cell>
          <cell r="P67">
            <v>0</v>
          </cell>
        </row>
        <row r="68">
          <cell r="A68" t="str">
            <v>4.19</v>
          </cell>
          <cell r="B68" t="str">
            <v>Boca BTCC 2,50 x 2,50 m normal AC/BC</v>
          </cell>
          <cell r="C68" t="str">
            <v>und</v>
          </cell>
          <cell r="D68">
            <v>2</v>
          </cell>
          <cell r="E68">
            <v>18238.87</v>
          </cell>
          <cell r="F68">
            <v>0</v>
          </cell>
          <cell r="G68">
            <v>0</v>
          </cell>
          <cell r="H68">
            <v>0</v>
          </cell>
          <cell r="I68">
            <v>2</v>
          </cell>
          <cell r="J68">
            <v>2</v>
          </cell>
          <cell r="K68">
            <v>0</v>
          </cell>
          <cell r="L68">
            <v>0</v>
          </cell>
          <cell r="M68">
            <v>0</v>
          </cell>
          <cell r="N68">
            <v>36477.74</v>
          </cell>
          <cell r="O68">
            <v>36477.74</v>
          </cell>
          <cell r="P68">
            <v>0</v>
          </cell>
        </row>
        <row r="69">
          <cell r="A69" t="str">
            <v>4.20</v>
          </cell>
          <cell r="B69" t="str">
            <v>Corpo BTCC 2,50 x 2,50 m alt. 0 a 1,00 m AC/BC</v>
          </cell>
          <cell r="C69" t="str">
            <v>m</v>
          </cell>
          <cell r="D69">
            <v>4</v>
          </cell>
          <cell r="E69">
            <v>7186.12</v>
          </cell>
          <cell r="F69">
            <v>0</v>
          </cell>
          <cell r="G69">
            <v>0</v>
          </cell>
          <cell r="H69">
            <v>0</v>
          </cell>
          <cell r="I69">
            <v>4</v>
          </cell>
          <cell r="J69">
            <v>4</v>
          </cell>
          <cell r="K69">
            <v>0</v>
          </cell>
          <cell r="L69">
            <v>0</v>
          </cell>
          <cell r="M69">
            <v>0</v>
          </cell>
          <cell r="N69">
            <v>28744.48</v>
          </cell>
          <cell r="O69">
            <v>28744.48</v>
          </cell>
          <cell r="P69">
            <v>0</v>
          </cell>
        </row>
        <row r="70">
          <cell r="B70" t="str">
            <v>Sub-total 4.0</v>
          </cell>
          <cell r="K70">
            <v>421886.86</v>
          </cell>
          <cell r="L70">
            <v>11164.480000000003</v>
          </cell>
          <cell r="M70">
            <v>433051.33999999997</v>
          </cell>
          <cell r="N70">
            <v>1823724.52</v>
          </cell>
          <cell r="O70">
            <v>1390673.18</v>
          </cell>
          <cell r="P70">
            <v>0.23749999999999999</v>
          </cell>
        </row>
        <row r="72">
          <cell r="A72" t="str">
            <v>5.0</v>
          </cell>
          <cell r="B72" t="str">
            <v>OBRAS DE ARTE ESPECIAIS</v>
          </cell>
          <cell r="S72">
            <v>173158.85</v>
          </cell>
          <cell r="T72">
            <v>0.1618</v>
          </cell>
          <cell r="U72">
            <v>1929979.65</v>
          </cell>
        </row>
        <row r="73">
          <cell r="B73" t="str">
            <v>Implantação de 04 (quatro) Pontes Mista em Concreto e Aço, localizados nos Km 15,70, Km 30,20, Km 33,40, Km 44,25, com as seguintes dimensões respectivamente, (10,00m x 8,00m), (30,00m x 8,00m), (20,00m x 8,00m), (10,00m x 8,00m)</v>
          </cell>
        </row>
        <row r="74">
          <cell r="A74" t="str">
            <v>5.1</v>
          </cell>
          <cell r="B74" t="str">
            <v>INFRA-ESTRUTURA (ESTACAS PRÉ-MOLDADAS)</v>
          </cell>
          <cell r="S74">
            <v>0</v>
          </cell>
          <cell r="T74">
            <v>8.9700000000000002E-2</v>
          </cell>
          <cell r="U74">
            <v>311960.88</v>
          </cell>
        </row>
        <row r="75">
          <cell r="A75" t="str">
            <v>5.1.1</v>
          </cell>
          <cell r="B75" t="str">
            <v>Estaca Pilar pré-moldada centrifugada de concreto, com diâmetro de 40,0 cm e capacidade de carga de 85,0 ton</v>
          </cell>
          <cell r="C75" t="str">
            <v>m</v>
          </cell>
          <cell r="D75">
            <v>198</v>
          </cell>
          <cell r="E75">
            <v>1575.56</v>
          </cell>
          <cell r="F75">
            <v>0</v>
          </cell>
          <cell r="G75">
            <v>0</v>
          </cell>
          <cell r="H75">
            <v>0</v>
          </cell>
          <cell r="I75">
            <v>198</v>
          </cell>
          <cell r="J75">
            <v>198</v>
          </cell>
          <cell r="K75">
            <v>0</v>
          </cell>
          <cell r="L75">
            <v>0</v>
          </cell>
          <cell r="M75">
            <v>0</v>
          </cell>
          <cell r="N75">
            <v>311960.88</v>
          </cell>
          <cell r="O75">
            <v>311960.88</v>
          </cell>
          <cell r="P75">
            <v>0</v>
          </cell>
        </row>
        <row r="77">
          <cell r="A77" t="str">
            <v>5.2</v>
          </cell>
          <cell r="B77" t="str">
            <v>INFRA-ESTRUTURA (CORTINA DE CONTEÇÃO)</v>
          </cell>
          <cell r="S77">
            <v>71379.849999999991</v>
          </cell>
          <cell r="T77">
            <v>0.31602171478400326</v>
          </cell>
          <cell r="U77">
            <v>225870.07999999999</v>
          </cell>
        </row>
        <row r="78">
          <cell r="A78" t="str">
            <v>5.2.1</v>
          </cell>
          <cell r="B78" t="str">
            <v>Forma de placa compensada resinada</v>
          </cell>
          <cell r="C78" t="str">
            <v>m2</v>
          </cell>
          <cell r="D78">
            <v>778.64</v>
          </cell>
          <cell r="E78">
            <v>40.33</v>
          </cell>
          <cell r="F78">
            <v>150</v>
          </cell>
          <cell r="G78">
            <v>100</v>
          </cell>
          <cell r="H78">
            <v>250</v>
          </cell>
          <cell r="I78">
            <v>778.64</v>
          </cell>
          <cell r="J78">
            <v>528.64</v>
          </cell>
          <cell r="K78">
            <v>6049.5</v>
          </cell>
          <cell r="L78">
            <v>4033</v>
          </cell>
          <cell r="M78">
            <v>10082.5</v>
          </cell>
          <cell r="N78">
            <v>31402.55</v>
          </cell>
          <cell r="O78">
            <v>21320.05</v>
          </cell>
          <cell r="P78">
            <v>0.3211</v>
          </cell>
        </row>
        <row r="79">
          <cell r="A79" t="str">
            <v>5.2.2</v>
          </cell>
          <cell r="B79" t="str">
            <v>Fornecimento, preparo e colocação formas aço CA 50</v>
          </cell>
          <cell r="C79" t="str">
            <v xml:space="preserve"> kg</v>
          </cell>
          <cell r="D79">
            <v>15831</v>
          </cell>
          <cell r="E79">
            <v>7.07</v>
          </cell>
          <cell r="F79">
            <v>2800</v>
          </cell>
          <cell r="G79">
            <v>2000</v>
          </cell>
          <cell r="H79">
            <v>4800</v>
          </cell>
          <cell r="I79">
            <v>15831</v>
          </cell>
          <cell r="J79">
            <v>11031</v>
          </cell>
          <cell r="K79">
            <v>19796</v>
          </cell>
          <cell r="L79">
            <v>14140</v>
          </cell>
          <cell r="M79">
            <v>33936</v>
          </cell>
          <cell r="N79">
            <v>111925.17</v>
          </cell>
          <cell r="O79">
            <v>77989.17</v>
          </cell>
          <cell r="P79">
            <v>0.30320000000000003</v>
          </cell>
        </row>
        <row r="80">
          <cell r="A80" t="str">
            <v>5.2.3</v>
          </cell>
          <cell r="B80" t="str">
            <v>Fornecimento, preparo e colocação formas aço CA 60</v>
          </cell>
          <cell r="C80" t="str">
            <v>kg</v>
          </cell>
          <cell r="D80">
            <v>3229</v>
          </cell>
          <cell r="E80">
            <v>6.76</v>
          </cell>
          <cell r="F80">
            <v>700</v>
          </cell>
          <cell r="G80">
            <v>400</v>
          </cell>
          <cell r="H80">
            <v>1100</v>
          </cell>
          <cell r="I80">
            <v>3229</v>
          </cell>
          <cell r="J80">
            <v>2129</v>
          </cell>
          <cell r="K80">
            <v>4732</v>
          </cell>
          <cell r="L80">
            <v>2704</v>
          </cell>
          <cell r="M80">
            <v>7436</v>
          </cell>
          <cell r="N80">
            <v>21828.04</v>
          </cell>
          <cell r="O80">
            <v>14392.04</v>
          </cell>
          <cell r="P80">
            <v>0.3407</v>
          </cell>
          <cell r="R80">
            <v>0.01</v>
          </cell>
        </row>
        <row r="81">
          <cell r="A81" t="str">
            <v>5.2.4</v>
          </cell>
          <cell r="B81" t="str">
            <v>Concr.estr.fck=25MPa-c.raz.c/adit conf.lanç.AC/BC</v>
          </cell>
          <cell r="C81" t="str">
            <v>m3</v>
          </cell>
          <cell r="D81">
            <v>140</v>
          </cell>
          <cell r="E81">
            <v>398.92</v>
          </cell>
          <cell r="F81">
            <v>25</v>
          </cell>
          <cell r="G81">
            <v>20</v>
          </cell>
          <cell r="H81">
            <v>45</v>
          </cell>
          <cell r="I81">
            <v>140</v>
          </cell>
          <cell r="J81">
            <v>95</v>
          </cell>
          <cell r="K81">
            <v>9973</v>
          </cell>
          <cell r="L81">
            <v>7978.4000000000015</v>
          </cell>
          <cell r="M81">
            <v>17951.400000000001</v>
          </cell>
          <cell r="N81">
            <v>55848.800000000003</v>
          </cell>
          <cell r="O81">
            <v>37897.4</v>
          </cell>
          <cell r="P81">
            <v>0.32140000000000002</v>
          </cell>
          <cell r="R81">
            <v>0.01</v>
          </cell>
        </row>
        <row r="82">
          <cell r="A82" t="str">
            <v>5.2.5</v>
          </cell>
          <cell r="B82" t="str">
            <v>Escoramento com madeira de OAE</v>
          </cell>
          <cell r="C82" t="str">
            <v>m3</v>
          </cell>
          <cell r="D82">
            <v>91.2</v>
          </cell>
          <cell r="E82">
            <v>53.35</v>
          </cell>
          <cell r="F82">
            <v>22</v>
          </cell>
          <cell r="G82">
            <v>15</v>
          </cell>
          <cell r="H82">
            <v>37</v>
          </cell>
          <cell r="I82">
            <v>91.2</v>
          </cell>
          <cell r="J82">
            <v>54.2</v>
          </cell>
          <cell r="K82">
            <v>1173.7</v>
          </cell>
          <cell r="L82">
            <v>800.25</v>
          </cell>
          <cell r="M82">
            <v>1973.95</v>
          </cell>
          <cell r="N82">
            <v>4865.5200000000004</v>
          </cell>
          <cell r="O82">
            <v>2891.5700000000006</v>
          </cell>
          <cell r="P82">
            <v>0.40570000000000001</v>
          </cell>
        </row>
        <row r="84">
          <cell r="A84" t="str">
            <v>5.3</v>
          </cell>
          <cell r="B84" t="str">
            <v>MESOESTRUTURA - ENCONTROS</v>
          </cell>
          <cell r="S84">
            <v>55344.840000000011</v>
          </cell>
          <cell r="T84">
            <v>0.30724733295831047</v>
          </cell>
          <cell r="U84">
            <v>180131.23</v>
          </cell>
        </row>
        <row r="85">
          <cell r="A85" t="str">
            <v>5.3.1</v>
          </cell>
          <cell r="B85" t="str">
            <v>Forma de placa compensada resinada  ( Para muro de ala, laje de aproximação e cortina de apoio e travessa de apoio )</v>
          </cell>
          <cell r="C85" t="str">
            <v>m2</v>
          </cell>
          <cell r="D85">
            <v>812.8</v>
          </cell>
          <cell r="E85">
            <v>40.33</v>
          </cell>
          <cell r="F85">
            <v>140</v>
          </cell>
          <cell r="G85">
            <v>110</v>
          </cell>
          <cell r="H85">
            <v>250</v>
          </cell>
          <cell r="I85">
            <v>812.8</v>
          </cell>
          <cell r="J85">
            <v>562.79999999999995</v>
          </cell>
          <cell r="K85">
            <v>5646.2</v>
          </cell>
          <cell r="L85">
            <v>4436.3</v>
          </cell>
          <cell r="M85">
            <v>10082.5</v>
          </cell>
          <cell r="N85">
            <v>32780.22</v>
          </cell>
          <cell r="O85">
            <v>22697.72</v>
          </cell>
          <cell r="P85">
            <v>0.30759999999999998</v>
          </cell>
        </row>
        <row r="86">
          <cell r="A86" t="str">
            <v>5.3.2</v>
          </cell>
          <cell r="B86" t="str">
            <v>Fornecimento, preparo e colocação formas aço CA 50</v>
          </cell>
          <cell r="C86" t="str">
            <v xml:space="preserve"> kg</v>
          </cell>
          <cell r="D86">
            <v>10035</v>
          </cell>
          <cell r="E86">
            <v>7.07</v>
          </cell>
          <cell r="F86">
            <v>2150</v>
          </cell>
          <cell r="G86">
            <v>950</v>
          </cell>
          <cell r="H86">
            <v>3100</v>
          </cell>
          <cell r="I86">
            <v>10035</v>
          </cell>
          <cell r="J86">
            <v>6935</v>
          </cell>
          <cell r="K86">
            <v>15200.5</v>
          </cell>
          <cell r="L86">
            <v>6716.5</v>
          </cell>
          <cell r="M86">
            <v>21917</v>
          </cell>
          <cell r="N86">
            <v>70947.45</v>
          </cell>
          <cell r="O86">
            <v>49030.45</v>
          </cell>
          <cell r="P86">
            <v>0.30890000000000001</v>
          </cell>
        </row>
        <row r="87">
          <cell r="A87" t="str">
            <v>5.3.3</v>
          </cell>
          <cell r="B87" t="str">
            <v>Fornecimento, preparo e colocação formas aço CA 60</v>
          </cell>
          <cell r="C87" t="str">
            <v>kg</v>
          </cell>
          <cell r="D87">
            <v>1781</v>
          </cell>
          <cell r="E87">
            <v>6.76</v>
          </cell>
          <cell r="F87">
            <v>200</v>
          </cell>
          <cell r="G87">
            <v>180</v>
          </cell>
          <cell r="H87">
            <v>380</v>
          </cell>
          <cell r="I87">
            <v>1781</v>
          </cell>
          <cell r="J87">
            <v>1401</v>
          </cell>
          <cell r="K87">
            <v>1352</v>
          </cell>
          <cell r="L87">
            <v>1216.8000000000002</v>
          </cell>
          <cell r="M87">
            <v>2568.8000000000002</v>
          </cell>
          <cell r="N87">
            <v>12039.56</v>
          </cell>
          <cell r="O87">
            <v>9470.7599999999984</v>
          </cell>
          <cell r="P87">
            <v>0.21340000000000001</v>
          </cell>
          <cell r="R87">
            <v>0.01</v>
          </cell>
        </row>
        <row r="88">
          <cell r="A88" t="str">
            <v>5.3.4</v>
          </cell>
          <cell r="B88" t="str">
            <v>Concr.estr.fck=25MPa-c.raz.c/adit conf.lanç.AC/BC</v>
          </cell>
          <cell r="C88" t="str">
            <v>m3</v>
          </cell>
          <cell r="D88">
            <v>148.4</v>
          </cell>
          <cell r="E88">
            <v>398.92</v>
          </cell>
          <cell r="F88">
            <v>20</v>
          </cell>
          <cell r="G88">
            <v>27</v>
          </cell>
          <cell r="H88">
            <v>47</v>
          </cell>
          <cell r="I88">
            <v>148.4</v>
          </cell>
          <cell r="J88">
            <v>101.4</v>
          </cell>
          <cell r="K88">
            <v>7978.4</v>
          </cell>
          <cell r="L88">
            <v>10770.840000000002</v>
          </cell>
          <cell r="M88">
            <v>18749.240000000002</v>
          </cell>
          <cell r="N88">
            <v>59199.72</v>
          </cell>
          <cell r="O88">
            <v>40450.479999999996</v>
          </cell>
          <cell r="P88">
            <v>0.31669999999999998</v>
          </cell>
          <cell r="R88">
            <v>0.01</v>
          </cell>
        </row>
        <row r="89">
          <cell r="A89" t="str">
            <v>5.3.5</v>
          </cell>
          <cell r="B89" t="str">
            <v>Escoramento com madeira de OAE</v>
          </cell>
          <cell r="C89" t="str">
            <v>m3</v>
          </cell>
          <cell r="D89">
            <v>96.8</v>
          </cell>
          <cell r="E89">
            <v>53.35</v>
          </cell>
          <cell r="F89">
            <v>18</v>
          </cell>
          <cell r="G89">
            <v>20</v>
          </cell>
          <cell r="H89">
            <v>38</v>
          </cell>
          <cell r="I89">
            <v>96.8</v>
          </cell>
          <cell r="J89">
            <v>58.8</v>
          </cell>
          <cell r="K89">
            <v>960.3</v>
          </cell>
          <cell r="L89">
            <v>1067</v>
          </cell>
          <cell r="M89">
            <v>2027.3</v>
          </cell>
          <cell r="N89">
            <v>5164.28</v>
          </cell>
          <cell r="O89">
            <v>3136.9799999999996</v>
          </cell>
          <cell r="P89">
            <v>0.3926</v>
          </cell>
          <cell r="R89">
            <v>0.01</v>
          </cell>
        </row>
        <row r="91">
          <cell r="A91" t="str">
            <v>5.4</v>
          </cell>
          <cell r="B91" t="str">
            <v>SUPER-ESTRUTURA  - ESTRUTURA DE CONCRETO</v>
          </cell>
          <cell r="S91">
            <v>46434.16</v>
          </cell>
          <cell r="T91">
            <v>0.18203105564398214</v>
          </cell>
          <cell r="U91">
            <v>255089.22</v>
          </cell>
        </row>
        <row r="92">
          <cell r="A92" t="str">
            <v>5.4.1</v>
          </cell>
          <cell r="B92" t="str">
            <v>Forma de placa compensada resinada  ( Para pré-laje de concreto pré-moldado )</v>
          </cell>
          <cell r="C92" t="str">
            <v>m2</v>
          </cell>
          <cell r="D92">
            <v>678.59999999999991</v>
          </cell>
          <cell r="E92">
            <v>40.33</v>
          </cell>
          <cell r="F92">
            <v>0</v>
          </cell>
          <cell r="G92">
            <v>90</v>
          </cell>
          <cell r="H92">
            <v>90</v>
          </cell>
          <cell r="I92">
            <v>678.59999999999991</v>
          </cell>
          <cell r="J92">
            <v>588.59999999999991</v>
          </cell>
          <cell r="K92">
            <v>0</v>
          </cell>
          <cell r="L92">
            <v>3629.7</v>
          </cell>
          <cell r="M92">
            <v>3629.7</v>
          </cell>
          <cell r="N92">
            <v>27367.93</v>
          </cell>
          <cell r="O92">
            <v>23738.23</v>
          </cell>
          <cell r="P92">
            <v>0.1326</v>
          </cell>
        </row>
        <row r="93">
          <cell r="A93" t="str">
            <v>5.4.2</v>
          </cell>
          <cell r="B93" t="str">
            <v xml:space="preserve">Fornecimento, preparo e colocação formas aço CA 50  </v>
          </cell>
          <cell r="C93" t="str">
            <v xml:space="preserve"> kg</v>
          </cell>
          <cell r="D93">
            <v>18539</v>
          </cell>
          <cell r="E93">
            <v>7.07</v>
          </cell>
          <cell r="F93">
            <v>0</v>
          </cell>
          <cell r="G93">
            <v>3000</v>
          </cell>
          <cell r="H93">
            <v>3000</v>
          </cell>
          <cell r="I93">
            <v>18539</v>
          </cell>
          <cell r="J93">
            <v>15539</v>
          </cell>
          <cell r="K93">
            <v>0</v>
          </cell>
          <cell r="L93">
            <v>21210</v>
          </cell>
          <cell r="M93">
            <v>21210</v>
          </cell>
          <cell r="N93">
            <v>131070.73</v>
          </cell>
          <cell r="O93">
            <v>109860.73</v>
          </cell>
          <cell r="P93">
            <v>0.1618</v>
          </cell>
        </row>
        <row r="94">
          <cell r="A94" t="str">
            <v>5.4.3</v>
          </cell>
          <cell r="B94" t="str">
            <v xml:space="preserve">Fornecimento, preparo e colocação formas aço CA 60  </v>
          </cell>
          <cell r="C94" t="str">
            <v>kg</v>
          </cell>
          <cell r="D94">
            <v>3272</v>
          </cell>
          <cell r="E94">
            <v>6.76</v>
          </cell>
          <cell r="F94">
            <v>0</v>
          </cell>
          <cell r="G94">
            <v>900</v>
          </cell>
          <cell r="H94">
            <v>900</v>
          </cell>
          <cell r="I94">
            <v>3272</v>
          </cell>
          <cell r="J94">
            <v>2372</v>
          </cell>
          <cell r="K94">
            <v>0</v>
          </cell>
          <cell r="L94">
            <v>6084</v>
          </cell>
          <cell r="M94">
            <v>6084</v>
          </cell>
          <cell r="N94">
            <v>22118.720000000001</v>
          </cell>
          <cell r="O94">
            <v>16034.720000000001</v>
          </cell>
          <cell r="P94">
            <v>0.27510000000000001</v>
          </cell>
          <cell r="R94">
            <v>0.01</v>
          </cell>
        </row>
        <row r="95">
          <cell r="A95" t="str">
            <v>5.4.4</v>
          </cell>
          <cell r="B95" t="str">
            <v>Concr.estr.fck=30MPa-c.raz.c/adit.conf.lanc.AC/BC  ( Para pré-laje de concreto pré-moldado, e o tabuleiro. Fornecimento e lançamento )</v>
          </cell>
          <cell r="C95" t="str">
            <v>m3</v>
          </cell>
          <cell r="D95">
            <v>182.6</v>
          </cell>
          <cell r="E95">
            <v>408.17</v>
          </cell>
          <cell r="F95">
            <v>0</v>
          </cell>
          <cell r="G95">
            <v>38</v>
          </cell>
          <cell r="H95">
            <v>38</v>
          </cell>
          <cell r="I95">
            <v>182.6</v>
          </cell>
          <cell r="J95">
            <v>144.6</v>
          </cell>
          <cell r="K95">
            <v>0</v>
          </cell>
          <cell r="L95">
            <v>15510.46</v>
          </cell>
          <cell r="M95">
            <v>15510.46</v>
          </cell>
          <cell r="N95">
            <v>74531.839999999997</v>
          </cell>
          <cell r="O95">
            <v>59021.38</v>
          </cell>
          <cell r="P95">
            <v>0.20810000000000001</v>
          </cell>
          <cell r="R95">
            <v>0.01</v>
          </cell>
        </row>
        <row r="97">
          <cell r="A97" t="str">
            <v>5.5</v>
          </cell>
          <cell r="B97" t="str">
            <v>SUPER-ESTRUTURA - ESTRUTURA METÁLICA</v>
          </cell>
          <cell r="S97">
            <v>0</v>
          </cell>
          <cell r="T97">
            <v>0</v>
          </cell>
          <cell r="U97">
            <v>887631.35999999999</v>
          </cell>
        </row>
        <row r="98">
          <cell r="A98" t="str">
            <v>5.5.1</v>
          </cell>
          <cell r="B98" t="str">
            <v>Super-estrutura metálica fabricada com vigamento de aço de alta resistência mecânica e a corrosão ASTM-A-588</v>
          </cell>
          <cell r="C98" t="str">
            <v>ton</v>
          </cell>
          <cell r="D98">
            <v>86.9</v>
          </cell>
          <cell r="E98">
            <v>10214.4</v>
          </cell>
          <cell r="F98">
            <v>0</v>
          </cell>
          <cell r="G98">
            <v>0</v>
          </cell>
          <cell r="H98">
            <v>0</v>
          </cell>
          <cell r="I98">
            <v>86.9</v>
          </cell>
          <cell r="J98">
            <v>86.9</v>
          </cell>
          <cell r="K98">
            <v>0</v>
          </cell>
          <cell r="L98">
            <v>0</v>
          </cell>
          <cell r="M98">
            <v>0</v>
          </cell>
          <cell r="N98">
            <v>887631.35999999999</v>
          </cell>
          <cell r="O98">
            <v>887631.35999999999</v>
          </cell>
          <cell r="P98">
            <v>0</v>
          </cell>
        </row>
        <row r="100">
          <cell r="A100" t="str">
            <v>5.6</v>
          </cell>
          <cell r="B100" t="str">
            <v>SUPER-ESTRUTURA - SERVIÇOS COMPLEMENTARES</v>
          </cell>
          <cell r="S100">
            <v>0</v>
          </cell>
          <cell r="T100">
            <v>0</v>
          </cell>
          <cell r="U100">
            <v>69296.88</v>
          </cell>
        </row>
        <row r="101">
          <cell r="A101" t="str">
            <v>5.6.1</v>
          </cell>
          <cell r="B101" t="str">
            <v xml:space="preserve">Fabric.guarda-corpo tipo GM,moldado no local AC/BC  </v>
          </cell>
          <cell r="C101" t="str">
            <v>m</v>
          </cell>
          <cell r="D101">
            <v>156</v>
          </cell>
          <cell r="E101">
            <v>268.94</v>
          </cell>
          <cell r="F101">
            <v>0</v>
          </cell>
          <cell r="G101">
            <v>0</v>
          </cell>
          <cell r="H101">
            <v>0</v>
          </cell>
          <cell r="I101">
            <v>156</v>
          </cell>
          <cell r="J101">
            <v>156</v>
          </cell>
          <cell r="K101">
            <v>0</v>
          </cell>
          <cell r="L101">
            <v>0</v>
          </cell>
          <cell r="M101">
            <v>0</v>
          </cell>
          <cell r="N101">
            <v>41954.64</v>
          </cell>
          <cell r="O101">
            <v>41954.64</v>
          </cell>
          <cell r="P101">
            <v>0</v>
          </cell>
        </row>
        <row r="102">
          <cell r="A102" t="str">
            <v>5.6.2</v>
          </cell>
          <cell r="B102" t="str">
            <v xml:space="preserve">Aparelho apoio em neoprene fretado-forn. e aplic.  </v>
          </cell>
          <cell r="C102" t="str">
            <v>kg</v>
          </cell>
          <cell r="D102">
            <v>24</v>
          </cell>
          <cell r="E102">
            <v>47.1</v>
          </cell>
          <cell r="F102">
            <v>0</v>
          </cell>
          <cell r="G102">
            <v>0</v>
          </cell>
          <cell r="H102">
            <v>0</v>
          </cell>
          <cell r="I102">
            <v>24</v>
          </cell>
          <cell r="J102">
            <v>24</v>
          </cell>
          <cell r="K102">
            <v>0</v>
          </cell>
          <cell r="L102">
            <v>0</v>
          </cell>
          <cell r="M102">
            <v>0</v>
          </cell>
          <cell r="N102">
            <v>1130.4000000000001</v>
          </cell>
          <cell r="O102">
            <v>1130.4000000000001</v>
          </cell>
          <cell r="P102">
            <v>0</v>
          </cell>
        </row>
        <row r="103">
          <cell r="A103" t="str">
            <v>5.6.3</v>
          </cell>
          <cell r="B103" t="str">
            <v xml:space="preserve">Junta de dilatacao e vedação tipo JEENE, incluso corte e remolção do pavimento   </v>
          </cell>
          <cell r="C103" t="str">
            <v>m</v>
          </cell>
          <cell r="D103">
            <v>64</v>
          </cell>
          <cell r="E103">
            <v>397.08</v>
          </cell>
          <cell r="F103">
            <v>0</v>
          </cell>
          <cell r="G103">
            <v>0</v>
          </cell>
          <cell r="H103">
            <v>0</v>
          </cell>
          <cell r="I103">
            <v>64</v>
          </cell>
          <cell r="J103">
            <v>64</v>
          </cell>
          <cell r="K103">
            <v>0</v>
          </cell>
          <cell r="L103">
            <v>0</v>
          </cell>
          <cell r="M103">
            <v>0</v>
          </cell>
          <cell r="N103">
            <v>25413.119999999999</v>
          </cell>
          <cell r="O103">
            <v>25413.119999999999</v>
          </cell>
          <cell r="P103">
            <v>0</v>
          </cell>
          <cell r="R103">
            <v>0.01</v>
          </cell>
        </row>
        <row r="104">
          <cell r="A104" t="str">
            <v>5.6.4</v>
          </cell>
          <cell r="B104" t="str">
            <v xml:space="preserve">Dreno de PVC D=100 mm   </v>
          </cell>
          <cell r="C104" t="str">
            <v>und</v>
          </cell>
          <cell r="D104">
            <v>64</v>
          </cell>
          <cell r="E104">
            <v>12.48</v>
          </cell>
          <cell r="F104">
            <v>0</v>
          </cell>
          <cell r="G104">
            <v>0</v>
          </cell>
          <cell r="H104">
            <v>0</v>
          </cell>
          <cell r="I104">
            <v>64</v>
          </cell>
          <cell r="J104">
            <v>64</v>
          </cell>
          <cell r="K104">
            <v>0</v>
          </cell>
          <cell r="L104">
            <v>0</v>
          </cell>
          <cell r="M104">
            <v>0</v>
          </cell>
          <cell r="N104">
            <v>798.72</v>
          </cell>
          <cell r="O104">
            <v>798.72</v>
          </cell>
          <cell r="P104">
            <v>0</v>
          </cell>
          <cell r="R104">
            <v>0.01</v>
          </cell>
        </row>
        <row r="105">
          <cell r="B105" t="str">
            <v>Sub-total 5.0</v>
          </cell>
          <cell r="K105">
            <v>72861.599999999991</v>
          </cell>
          <cell r="L105">
            <v>100297.25</v>
          </cell>
          <cell r="M105">
            <v>173158.85</v>
          </cell>
          <cell r="N105">
            <v>1929979.65</v>
          </cell>
          <cell r="O105">
            <v>1756820.7999999998</v>
          </cell>
          <cell r="P105">
            <v>8.9700000000000002E-2</v>
          </cell>
        </row>
        <row r="107">
          <cell r="A107" t="str">
            <v>6.0</v>
          </cell>
          <cell r="B107" t="str">
            <v>SINALIZAÇÃO HORIZONTAL E VERTICAL</v>
          </cell>
          <cell r="S107">
            <v>0</v>
          </cell>
          <cell r="T107">
            <v>0</v>
          </cell>
          <cell r="U107">
            <v>383815.92</v>
          </cell>
        </row>
        <row r="108">
          <cell r="A108" t="str">
            <v>6.1</v>
          </cell>
          <cell r="B108" t="str">
            <v>Pintura faixa - tinta base acrílica p/ 2 anos</v>
          </cell>
          <cell r="C108" t="str">
            <v>m²</v>
          </cell>
          <cell r="D108">
            <v>15232.75</v>
          </cell>
          <cell r="E108">
            <v>16.43</v>
          </cell>
          <cell r="F108">
            <v>0</v>
          </cell>
          <cell r="G108">
            <v>0</v>
          </cell>
          <cell r="H108">
            <v>0</v>
          </cell>
          <cell r="I108">
            <v>15232.75</v>
          </cell>
          <cell r="J108">
            <v>15232.75</v>
          </cell>
          <cell r="K108">
            <v>0</v>
          </cell>
          <cell r="L108">
            <v>0</v>
          </cell>
          <cell r="M108">
            <v>0</v>
          </cell>
          <cell r="N108">
            <v>250274.08</v>
          </cell>
          <cell r="O108">
            <v>250274.08</v>
          </cell>
          <cell r="P108">
            <v>0</v>
          </cell>
        </row>
        <row r="109">
          <cell r="A109" t="str">
            <v>6.2</v>
          </cell>
          <cell r="B109" t="str">
            <v xml:space="preserve">Forn. e implantação placa sinaliz. tot. refletiva </v>
          </cell>
          <cell r="C109" t="str">
            <v>m²</v>
          </cell>
          <cell r="D109">
            <v>286</v>
          </cell>
          <cell r="E109">
            <v>333.11</v>
          </cell>
          <cell r="F109">
            <v>0</v>
          </cell>
          <cell r="G109">
            <v>0</v>
          </cell>
          <cell r="H109">
            <v>0</v>
          </cell>
          <cell r="I109">
            <v>286</v>
          </cell>
          <cell r="J109">
            <v>286</v>
          </cell>
          <cell r="K109">
            <v>0</v>
          </cell>
          <cell r="L109">
            <v>0</v>
          </cell>
          <cell r="M109">
            <v>0</v>
          </cell>
          <cell r="N109">
            <v>95269.46</v>
          </cell>
          <cell r="O109">
            <v>95269.46</v>
          </cell>
          <cell r="P109">
            <v>0</v>
          </cell>
        </row>
        <row r="110">
          <cell r="A110" t="str">
            <v>6.3</v>
          </cell>
          <cell r="B110" t="str">
            <v xml:space="preserve">Forn. e colocação de tachão reflet. bidirecional </v>
          </cell>
          <cell r="C110" t="str">
            <v>und</v>
          </cell>
          <cell r="D110">
            <v>240</v>
          </cell>
          <cell r="E110">
            <v>30.31</v>
          </cell>
          <cell r="F110">
            <v>0</v>
          </cell>
          <cell r="G110">
            <v>0</v>
          </cell>
          <cell r="H110">
            <v>0</v>
          </cell>
          <cell r="I110">
            <v>240</v>
          </cell>
          <cell r="J110">
            <v>240</v>
          </cell>
          <cell r="K110">
            <v>0</v>
          </cell>
          <cell r="L110">
            <v>0</v>
          </cell>
          <cell r="M110">
            <v>0</v>
          </cell>
          <cell r="N110">
            <v>7274.4</v>
          </cell>
          <cell r="O110">
            <v>7274.4</v>
          </cell>
          <cell r="P110">
            <v>0</v>
          </cell>
        </row>
        <row r="111">
          <cell r="A111" t="str">
            <v>6.4</v>
          </cell>
          <cell r="B111" t="str">
            <v>Pórtico metálico com placas indicativas</v>
          </cell>
          <cell r="C111" t="str">
            <v>und</v>
          </cell>
          <cell r="D111">
            <v>2</v>
          </cell>
          <cell r="E111">
            <v>15498.99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2</v>
          </cell>
          <cell r="K111">
            <v>0</v>
          </cell>
          <cell r="L111">
            <v>0</v>
          </cell>
          <cell r="M111">
            <v>0</v>
          </cell>
          <cell r="N111">
            <v>30997.98</v>
          </cell>
          <cell r="O111">
            <v>30997.98</v>
          </cell>
          <cell r="P111">
            <v>0</v>
          </cell>
        </row>
        <row r="112">
          <cell r="B112" t="str">
            <v>Sub-total 6.0</v>
          </cell>
          <cell r="K112">
            <v>0</v>
          </cell>
          <cell r="L112">
            <v>0</v>
          </cell>
          <cell r="M112">
            <v>0</v>
          </cell>
          <cell r="N112">
            <v>383815.92</v>
          </cell>
          <cell r="O112">
            <v>383815.92</v>
          </cell>
          <cell r="P112">
            <v>0</v>
          </cell>
        </row>
        <row r="114">
          <cell r="A114" t="str">
            <v>7.0</v>
          </cell>
          <cell r="B114" t="str">
            <v>SERVIÇOS COMPLEMENTARES</v>
          </cell>
          <cell r="S114">
            <v>50295</v>
          </cell>
          <cell r="T114">
            <v>1</v>
          </cell>
          <cell r="U114">
            <v>50295</v>
          </cell>
        </row>
        <row r="115">
          <cell r="A115" t="str">
            <v>7.1</v>
          </cell>
          <cell r="B115" t="str">
            <v>Recomposição total de cerca com mourão de madeira</v>
          </cell>
          <cell r="C115" t="str">
            <v>m</v>
          </cell>
          <cell r="D115">
            <v>3500</v>
          </cell>
          <cell r="E115">
            <v>14.37</v>
          </cell>
          <cell r="F115">
            <v>3500</v>
          </cell>
          <cell r="G115">
            <v>0</v>
          </cell>
          <cell r="H115">
            <v>3500</v>
          </cell>
          <cell r="I115">
            <v>3500</v>
          </cell>
          <cell r="J115">
            <v>0</v>
          </cell>
          <cell r="K115">
            <v>50295</v>
          </cell>
          <cell r="L115">
            <v>0</v>
          </cell>
          <cell r="M115">
            <v>50295</v>
          </cell>
          <cell r="N115">
            <v>50295</v>
          </cell>
          <cell r="O115">
            <v>0</v>
          </cell>
          <cell r="P115">
            <v>1</v>
          </cell>
        </row>
        <row r="116">
          <cell r="B116" t="str">
            <v>Sub-total 7.0</v>
          </cell>
          <cell r="K116">
            <v>50295</v>
          </cell>
          <cell r="L116">
            <v>0</v>
          </cell>
          <cell r="M116">
            <v>50295</v>
          </cell>
          <cell r="N116">
            <v>50295</v>
          </cell>
          <cell r="O116">
            <v>0</v>
          </cell>
          <cell r="P116">
            <v>1</v>
          </cell>
        </row>
        <row r="118">
          <cell r="A118" t="str">
            <v>8.0</v>
          </cell>
          <cell r="B118" t="str">
            <v>SERVIÇO DE ELABORAÇÃO DO PROJETO FINAL</v>
          </cell>
          <cell r="S118">
            <v>253000</v>
          </cell>
          <cell r="T118">
            <v>0.98140000000000005</v>
          </cell>
          <cell r="U118">
            <v>257785</v>
          </cell>
        </row>
        <row r="119">
          <cell r="A119" t="str">
            <v>8.1</v>
          </cell>
          <cell r="B119" t="str">
            <v>Elaboração do projeto final</v>
          </cell>
          <cell r="C119" t="str">
            <v>km</v>
          </cell>
          <cell r="D119">
            <v>46.87</v>
          </cell>
          <cell r="E119">
            <v>5500</v>
          </cell>
          <cell r="F119">
            <v>46</v>
          </cell>
          <cell r="G119">
            <v>0</v>
          </cell>
          <cell r="H119">
            <v>46</v>
          </cell>
          <cell r="I119">
            <v>46.87</v>
          </cell>
          <cell r="J119">
            <v>0.86999999999999744</v>
          </cell>
          <cell r="K119">
            <v>253000</v>
          </cell>
          <cell r="L119">
            <v>0</v>
          </cell>
          <cell r="M119">
            <v>253000</v>
          </cell>
          <cell r="N119">
            <v>257785</v>
          </cell>
          <cell r="O119">
            <v>4785</v>
          </cell>
          <cell r="P119">
            <v>0.98140000000000005</v>
          </cell>
        </row>
        <row r="120">
          <cell r="B120" t="str">
            <v>Sub-total 8.0</v>
          </cell>
          <cell r="K120">
            <v>253000</v>
          </cell>
          <cell r="L120">
            <v>0</v>
          </cell>
          <cell r="M120">
            <v>253000</v>
          </cell>
          <cell r="N120">
            <v>257785</v>
          </cell>
          <cell r="O120">
            <v>4785</v>
          </cell>
          <cell r="P120">
            <v>0.98140000000000005</v>
          </cell>
        </row>
        <row r="122">
          <cell r="A122" t="str">
            <v>9.0</v>
          </cell>
          <cell r="B122" t="str">
            <v>SERVIÇO DE REABILITAÇÃO AMBIENTAL</v>
          </cell>
          <cell r="S122">
            <v>0</v>
          </cell>
          <cell r="T122">
            <v>0</v>
          </cell>
          <cell r="U122">
            <v>22544.47</v>
          </cell>
        </row>
        <row r="123">
          <cell r="A123" t="str">
            <v>9.1</v>
          </cell>
          <cell r="B123" t="str">
            <v>Reparo de danos físicos ao meio ambiente</v>
          </cell>
          <cell r="C123" t="str">
            <v>km</v>
          </cell>
          <cell r="D123">
            <v>46.87</v>
          </cell>
          <cell r="E123">
            <v>481</v>
          </cell>
          <cell r="F123">
            <v>0</v>
          </cell>
          <cell r="G123">
            <v>0</v>
          </cell>
          <cell r="H123">
            <v>0</v>
          </cell>
          <cell r="I123">
            <v>46.87</v>
          </cell>
          <cell r="J123">
            <v>46.87</v>
          </cell>
          <cell r="K123">
            <v>0</v>
          </cell>
          <cell r="L123">
            <v>0</v>
          </cell>
          <cell r="M123">
            <v>0</v>
          </cell>
          <cell r="N123">
            <v>22544.47</v>
          </cell>
          <cell r="O123">
            <v>22544.47</v>
          </cell>
          <cell r="P123">
            <v>0</v>
          </cell>
        </row>
        <row r="124">
          <cell r="B124" t="str">
            <v>Sub-total 9.0</v>
          </cell>
          <cell r="K124">
            <v>0</v>
          </cell>
          <cell r="L124">
            <v>0</v>
          </cell>
          <cell r="M124">
            <v>0</v>
          </cell>
          <cell r="N124">
            <v>22544.47</v>
          </cell>
          <cell r="O124">
            <v>22544.47</v>
          </cell>
          <cell r="P124">
            <v>0</v>
          </cell>
        </row>
        <row r="126">
          <cell r="A126" t="str">
            <v>10.0</v>
          </cell>
          <cell r="B126" t="str">
            <v>SERVIÇO DE APOIO A FISCALIZAÇÃO</v>
          </cell>
          <cell r="S126">
            <v>23841.439999999999</v>
          </cell>
          <cell r="T126">
            <v>0.5333</v>
          </cell>
          <cell r="U126">
            <v>44702.7</v>
          </cell>
        </row>
        <row r="127">
          <cell r="A127" t="str">
            <v>10.1</v>
          </cell>
          <cell r="B127" t="str">
            <v>01 automóvel até 100 hp</v>
          </cell>
          <cell r="C127" t="str">
            <v>mês</v>
          </cell>
          <cell r="D127">
            <v>15</v>
          </cell>
          <cell r="E127">
            <v>2980.18</v>
          </cell>
          <cell r="F127">
            <v>7</v>
          </cell>
          <cell r="G127">
            <v>1</v>
          </cell>
          <cell r="H127">
            <v>8</v>
          </cell>
          <cell r="I127">
            <v>15</v>
          </cell>
          <cell r="J127">
            <v>7</v>
          </cell>
          <cell r="K127">
            <v>20861.259999999998</v>
          </cell>
          <cell r="L127">
            <v>2980.1800000000003</v>
          </cell>
          <cell r="M127">
            <v>23841.439999999999</v>
          </cell>
          <cell r="N127">
            <v>44702.7</v>
          </cell>
          <cell r="O127">
            <v>20861.259999999998</v>
          </cell>
          <cell r="P127">
            <v>0.5333</v>
          </cell>
        </row>
        <row r="128">
          <cell r="B128" t="str">
            <v>Sub-total 10.0</v>
          </cell>
          <cell r="K128">
            <v>20861.259999999998</v>
          </cell>
          <cell r="L128">
            <v>2980.1800000000003</v>
          </cell>
          <cell r="M128">
            <v>23841.439999999999</v>
          </cell>
          <cell r="N128">
            <v>44702.7</v>
          </cell>
          <cell r="O128">
            <v>20861.259999999998</v>
          </cell>
          <cell r="P128">
            <v>0.5333</v>
          </cell>
        </row>
        <row r="130">
          <cell r="B130" t="str">
            <v>Total</v>
          </cell>
          <cell r="K130">
            <v>5296916.2700000005</v>
          </cell>
          <cell r="L130">
            <v>1360438.8099999998</v>
          </cell>
          <cell r="M130">
            <v>6657355.0799999991</v>
          </cell>
          <cell r="N130">
            <v>13533566.090000002</v>
          </cell>
          <cell r="O130">
            <v>6876211.0099999998</v>
          </cell>
          <cell r="P130">
            <v>0.4919</v>
          </cell>
        </row>
        <row r="133">
          <cell r="A133" t="str">
            <v>Teresina, 08 de Abril de 2013</v>
          </cell>
        </row>
      </sheetData>
      <sheetData sheetId="34">
        <row r="1">
          <cell r="R1">
            <v>18</v>
          </cell>
        </row>
        <row r="2">
          <cell r="A2" t="str">
            <v xml:space="preserve">  ANEXO 3</v>
          </cell>
        </row>
        <row r="3">
          <cell r="A3" t="str">
            <v>IS DER-PI Nº01 / 2010 - IN CGE Nº 01 E 02 / 2011</v>
          </cell>
        </row>
        <row r="4">
          <cell r="A4" t="str">
            <v>MEMÓRIA DE CÁLCULO ACUMULADA</v>
          </cell>
        </row>
        <row r="5">
          <cell r="A5" t="str">
            <v>RODOVIA  : PI-242</v>
          </cell>
          <cell r="H5" t="str">
            <v>CONTRATO  : 051/2012</v>
          </cell>
          <cell r="N5" t="str">
            <v>OS  : 051/2012, de 08/08/2012</v>
          </cell>
        </row>
        <row r="6">
          <cell r="A6" t="str">
            <v>TRECHO  : Entr. PI-241 / Campinas do Piauí</v>
          </cell>
          <cell r="H6" t="str">
            <v>PROCESSO Nº  : 287/2012</v>
          </cell>
          <cell r="N6" t="str">
            <v>MEDIÇÃO  : 7ª ( Sétima )</v>
          </cell>
        </row>
        <row r="7">
          <cell r="A7" t="str">
            <v>EMPRESA  : Construtora Hidros LTDA</v>
          </cell>
          <cell r="N7" t="str">
            <v>PERÍODO  : 01/02/2013 a 29/02/2013</v>
          </cell>
        </row>
        <row r="8">
          <cell r="A8" t="str">
            <v>LOCALIZAÇÃO  : Floresta do Piauí a Campinas do Piauí</v>
          </cell>
        </row>
        <row r="10">
          <cell r="A10" t="str">
            <v>1.0</v>
          </cell>
          <cell r="B10" t="str">
            <v>SERVIÇOS PRELIMINARES</v>
          </cell>
        </row>
        <row r="12">
          <cell r="A12" t="str">
            <v>ITEM</v>
          </cell>
          <cell r="B12" t="str">
            <v>DISCRIMINAÇÃO</v>
          </cell>
          <cell r="Q12" t="str">
            <v>UNIDADE</v>
          </cell>
          <cell r="R12" t="str">
            <v>TOTAL</v>
          </cell>
        </row>
        <row r="13">
          <cell r="A13" t="str">
            <v>1.1</v>
          </cell>
          <cell r="B13" t="str">
            <v>Mobilização e desmobilização de equipamentos</v>
          </cell>
          <cell r="Q13" t="str">
            <v>und.</v>
          </cell>
          <cell r="R13">
            <v>0.5</v>
          </cell>
        </row>
        <row r="15">
          <cell r="N15" t="str">
            <v>CONTRATO</v>
          </cell>
          <cell r="Q15" t="str">
            <v>:</v>
          </cell>
          <cell r="R15">
            <v>1</v>
          </cell>
        </row>
        <row r="16">
          <cell r="B16" t="str">
            <v>Total Líquido Medido  =  Acumulado Atual Medido  -  Acumulado Anterior</v>
          </cell>
          <cell r="N16" t="str">
            <v>Acumulado Anterior</v>
          </cell>
          <cell r="Q16" t="str">
            <v>:</v>
          </cell>
          <cell r="R16">
            <v>0.5</v>
          </cell>
        </row>
        <row r="17">
          <cell r="B17" t="str">
            <v>Total Líquido Medido  =  0,500  -  0,500  =  0,000</v>
          </cell>
          <cell r="N17" t="str">
            <v>Acumulado Atual Medido</v>
          </cell>
          <cell r="Q17" t="str">
            <v>:</v>
          </cell>
          <cell r="R17">
            <v>0.5</v>
          </cell>
        </row>
        <row r="18">
          <cell r="N18" t="str">
            <v>Total Líquido Medido</v>
          </cell>
          <cell r="Q18" t="str">
            <v>:</v>
          </cell>
          <cell r="R18">
            <v>0</v>
          </cell>
        </row>
        <row r="19">
          <cell r="N19" t="str">
            <v>Saldo de Contrato</v>
          </cell>
          <cell r="Q19" t="str">
            <v>:</v>
          </cell>
          <cell r="R19">
            <v>0.5</v>
          </cell>
        </row>
        <row r="22">
          <cell r="A22" t="str">
            <v>ITEM</v>
          </cell>
          <cell r="B22" t="str">
            <v>DISCRIMINAÇÃO</v>
          </cell>
          <cell r="Q22" t="str">
            <v>UNIDADE</v>
          </cell>
          <cell r="R22" t="str">
            <v>TOTAL</v>
          </cell>
        </row>
        <row r="23">
          <cell r="A23" t="str">
            <v>1.2</v>
          </cell>
          <cell r="B23" t="str">
            <v>Instalação de canteiro de obra e acampamento</v>
          </cell>
          <cell r="Q23" t="str">
            <v>und.</v>
          </cell>
          <cell r="R23">
            <v>1</v>
          </cell>
        </row>
        <row r="25">
          <cell r="N25" t="str">
            <v>CONTRATO</v>
          </cell>
          <cell r="Q25" t="str">
            <v>:</v>
          </cell>
          <cell r="R25">
            <v>1</v>
          </cell>
        </row>
        <row r="26">
          <cell r="B26" t="str">
            <v>Total Líquido Medido  =  Acumulado Atual Medido  -  Acumulado Anterior</v>
          </cell>
          <cell r="N26" t="str">
            <v>Acumulado Anterior</v>
          </cell>
          <cell r="Q26" t="str">
            <v>:</v>
          </cell>
          <cell r="R26">
            <v>1</v>
          </cell>
        </row>
        <row r="27">
          <cell r="B27" t="str">
            <v>Total Líquido Medido  =  1,000  -  1,000  =  0,000</v>
          </cell>
          <cell r="N27" t="str">
            <v>Acumulado Atual Medido</v>
          </cell>
          <cell r="Q27" t="str">
            <v>:</v>
          </cell>
          <cell r="R27">
            <v>1</v>
          </cell>
        </row>
        <row r="28">
          <cell r="N28" t="str">
            <v>Total Líquido Medido</v>
          </cell>
          <cell r="Q28" t="str">
            <v>:</v>
          </cell>
          <cell r="R28">
            <v>0</v>
          </cell>
        </row>
        <row r="29">
          <cell r="N29" t="str">
            <v>Saldo de Contrato</v>
          </cell>
          <cell r="Q29" t="str">
            <v>:</v>
          </cell>
          <cell r="R29">
            <v>0</v>
          </cell>
        </row>
        <row r="32">
          <cell r="A32" t="str">
            <v>ITEM</v>
          </cell>
          <cell r="B32" t="str">
            <v>DISCRIMINAÇÃO</v>
          </cell>
          <cell r="Q32" t="str">
            <v>UNIDADE</v>
          </cell>
          <cell r="R32" t="str">
            <v>TOTAL</v>
          </cell>
        </row>
        <row r="33">
          <cell r="A33" t="str">
            <v>1.3</v>
          </cell>
          <cell r="B33" t="str">
            <v>Placa de identificação da obra</v>
          </cell>
          <cell r="Q33" t="str">
            <v>und.</v>
          </cell>
          <cell r="R33">
            <v>2</v>
          </cell>
        </row>
        <row r="35">
          <cell r="N35" t="str">
            <v>CONTRATO</v>
          </cell>
          <cell r="Q35" t="str">
            <v>:</v>
          </cell>
          <cell r="R35">
            <v>2</v>
          </cell>
        </row>
        <row r="36">
          <cell r="B36" t="str">
            <v>Total Líquido Medido  =  Acumulado Atual Medido  -  Acumulado Anterior</v>
          </cell>
          <cell r="N36" t="str">
            <v>Acumulado Anterior</v>
          </cell>
          <cell r="Q36" t="str">
            <v>:</v>
          </cell>
          <cell r="R36">
            <v>2</v>
          </cell>
        </row>
        <row r="37">
          <cell r="B37" t="str">
            <v>Total Líquido Medido  =  2,000  -  2,000  =  0,000</v>
          </cell>
          <cell r="N37" t="str">
            <v>Acumulado Atual Medido</v>
          </cell>
          <cell r="Q37" t="str">
            <v>:</v>
          </cell>
          <cell r="R37">
            <v>2</v>
          </cell>
        </row>
        <row r="38">
          <cell r="N38" t="str">
            <v>Total Líquido Medido</v>
          </cell>
          <cell r="Q38" t="str">
            <v>:</v>
          </cell>
          <cell r="R38">
            <v>0</v>
          </cell>
        </row>
        <row r="39">
          <cell r="N39" t="str">
            <v>Saldo de Contrato</v>
          </cell>
          <cell r="Q39" t="str">
            <v>:</v>
          </cell>
          <cell r="R39">
            <v>0</v>
          </cell>
        </row>
        <row r="42">
          <cell r="A42" t="str">
            <v>2.0</v>
          </cell>
          <cell r="B42" t="str">
            <v>TERRAPLENAGEM</v>
          </cell>
        </row>
        <row r="44">
          <cell r="A44" t="str">
            <v>ITEM</v>
          </cell>
          <cell r="B44" t="str">
            <v>DISCRIMINAÇÃO</v>
          </cell>
          <cell r="Q44" t="str">
            <v>UNIDADE</v>
          </cell>
          <cell r="R44" t="str">
            <v>TOTAL</v>
          </cell>
        </row>
        <row r="45">
          <cell r="A45" t="str">
            <v>2.1</v>
          </cell>
          <cell r="B45" t="str">
            <v>Desmat., limpeza terreno e dest. árvores c/diâmetro até 15cm faixa ocupação</v>
          </cell>
          <cell r="Q45" t="str">
            <v>m²</v>
          </cell>
          <cell r="R45">
            <v>450000</v>
          </cell>
        </row>
        <row r="46">
          <cell r="B46" t="str">
            <v>Estaca</v>
          </cell>
          <cell r="D46" t="str">
            <v>Extensão</v>
          </cell>
          <cell r="F46" t="str">
            <v>Largura</v>
          </cell>
          <cell r="H46" t="str">
            <v>Área</v>
          </cell>
        </row>
        <row r="47">
          <cell r="B47" t="str">
            <v>Inicial</v>
          </cell>
          <cell r="C47" t="str">
            <v>Final</v>
          </cell>
          <cell r="D47" t="str">
            <v>(m)</v>
          </cell>
          <cell r="F47" t="str">
            <v>(m)</v>
          </cell>
          <cell r="H47" t="str">
            <v>(m²)</v>
          </cell>
        </row>
        <row r="48">
          <cell r="B48">
            <v>0</v>
          </cell>
          <cell r="C48">
            <v>2250</v>
          </cell>
          <cell r="D48">
            <v>45000</v>
          </cell>
          <cell r="E48" t="str">
            <v>x</v>
          </cell>
          <cell r="F48">
            <v>10</v>
          </cell>
          <cell r="G48" t="str">
            <v>=</v>
          </cell>
          <cell r="H48">
            <v>450000</v>
          </cell>
        </row>
        <row r="51">
          <cell r="N51" t="str">
            <v>CONTRATO</v>
          </cell>
          <cell r="Q51" t="str">
            <v>:</v>
          </cell>
          <cell r="R51">
            <v>468700</v>
          </cell>
        </row>
        <row r="52">
          <cell r="B52" t="str">
            <v>Total Líquido Medido  =  Acumulado Atual Medido  -  Acumulado Anterior</v>
          </cell>
          <cell r="N52" t="str">
            <v>Acumulado Anterior</v>
          </cell>
          <cell r="Q52" t="str">
            <v>:</v>
          </cell>
          <cell r="R52">
            <v>450000</v>
          </cell>
        </row>
        <row r="53">
          <cell r="B53" t="str">
            <v>Total Líquido Medido  =  450.000,000  -  450.000,000  =  0,000</v>
          </cell>
          <cell r="N53" t="str">
            <v>Acumulado Atual Medido</v>
          </cell>
          <cell r="Q53" t="str">
            <v>:</v>
          </cell>
          <cell r="R53">
            <v>450000</v>
          </cell>
        </row>
        <row r="54">
          <cell r="N54" t="str">
            <v>Total Líquido Medido</v>
          </cell>
          <cell r="Q54" t="str">
            <v>:</v>
          </cell>
          <cell r="R54">
            <v>0</v>
          </cell>
        </row>
        <row r="55">
          <cell r="N55" t="str">
            <v>Saldo de Contrato</v>
          </cell>
          <cell r="Q55" t="str">
            <v>:</v>
          </cell>
          <cell r="R55">
            <v>18700</v>
          </cell>
        </row>
        <row r="58">
          <cell r="A58" t="str">
            <v>ITEM</v>
          </cell>
          <cell r="B58" t="str">
            <v>DISCRIMINAÇÃO</v>
          </cell>
          <cell r="Q58" t="str">
            <v>UNIDADE</v>
          </cell>
          <cell r="R58" t="str">
            <v>TOTAL</v>
          </cell>
        </row>
        <row r="59">
          <cell r="A59" t="str">
            <v>2.2</v>
          </cell>
          <cell r="B59" t="str">
            <v>Esc., carga e transp.mat. 1ª cat. DMT até 50 m</v>
          </cell>
          <cell r="Q59" t="str">
            <v>m³</v>
          </cell>
          <cell r="R59">
            <v>0</v>
          </cell>
        </row>
        <row r="60">
          <cell r="B60" t="str">
            <v>Estaca</v>
          </cell>
          <cell r="D60" t="str">
            <v>Extensão</v>
          </cell>
          <cell r="F60" t="str">
            <v>Volume</v>
          </cell>
        </row>
        <row r="61">
          <cell r="B61" t="str">
            <v>Inicial</v>
          </cell>
          <cell r="C61" t="str">
            <v>Final</v>
          </cell>
          <cell r="D61" t="str">
            <v>(m)</v>
          </cell>
          <cell r="F61" t="str">
            <v>(m³)</v>
          </cell>
        </row>
        <row r="62">
          <cell r="B62">
            <v>0</v>
          </cell>
          <cell r="C62">
            <v>2000</v>
          </cell>
          <cell r="D62">
            <v>40000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40000</v>
          </cell>
          <cell r="F68">
            <v>0</v>
          </cell>
        </row>
        <row r="70">
          <cell r="N70" t="str">
            <v>CONTRATO</v>
          </cell>
          <cell r="Q70" t="str">
            <v>:</v>
          </cell>
          <cell r="R70">
            <v>30194.97</v>
          </cell>
        </row>
        <row r="71">
          <cell r="B71" t="str">
            <v>Total Líquido Medido  =  Acumulado Atual Medido  -  Acumulado Anterior</v>
          </cell>
          <cell r="N71" t="str">
            <v>Acumulado Anterior</v>
          </cell>
          <cell r="Q71" t="str">
            <v>:</v>
          </cell>
          <cell r="R71">
            <v>0</v>
          </cell>
        </row>
        <row r="72">
          <cell r="B72" t="str">
            <v>Total Líquido Medido  =  0,000  -  0,000  =  0,000</v>
          </cell>
          <cell r="N72" t="str">
            <v>Acumulado Atual Medido</v>
          </cell>
          <cell r="Q72" t="str">
            <v>:</v>
          </cell>
          <cell r="R72">
            <v>0</v>
          </cell>
        </row>
        <row r="73">
          <cell r="N73" t="str">
            <v>Total Líquido Medido</v>
          </cell>
          <cell r="Q73" t="str">
            <v>:</v>
          </cell>
          <cell r="R73">
            <v>0</v>
          </cell>
        </row>
        <row r="74">
          <cell r="N74" t="str">
            <v>Saldo de Contrato</v>
          </cell>
          <cell r="Q74" t="str">
            <v>:</v>
          </cell>
          <cell r="R74">
            <v>30194.97</v>
          </cell>
        </row>
        <row r="78">
          <cell r="A78" t="str">
            <v>ITEM</v>
          </cell>
          <cell r="B78" t="str">
            <v>DISCRIMINAÇÃO</v>
          </cell>
          <cell r="Q78" t="str">
            <v>UNIDADE</v>
          </cell>
          <cell r="R78" t="str">
            <v>TOTAL</v>
          </cell>
        </row>
        <row r="79">
          <cell r="A79" t="str">
            <v>2.3</v>
          </cell>
          <cell r="B79" t="str">
            <v>Esc., carga e transp.mat. 1ª cat. DMT 50 a 200 m c/carreg.</v>
          </cell>
          <cell r="Q79" t="str">
            <v>m³</v>
          </cell>
          <cell r="R79">
            <v>38005.4</v>
          </cell>
        </row>
        <row r="80">
          <cell r="B80" t="str">
            <v>Estaca</v>
          </cell>
          <cell r="D80" t="str">
            <v>Extensão</v>
          </cell>
          <cell r="F80" t="str">
            <v>Volume</v>
          </cell>
        </row>
        <row r="81">
          <cell r="B81" t="str">
            <v>Inicial</v>
          </cell>
          <cell r="C81" t="str">
            <v>Final</v>
          </cell>
          <cell r="D81" t="str">
            <v>(m)</v>
          </cell>
          <cell r="F81" t="str">
            <v>(m³)</v>
          </cell>
        </row>
        <row r="82">
          <cell r="B82">
            <v>0</v>
          </cell>
          <cell r="C82">
            <v>2000</v>
          </cell>
          <cell r="D82">
            <v>40000</v>
          </cell>
          <cell r="F82">
            <v>38005.4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40000</v>
          </cell>
          <cell r="F88">
            <v>38005.4</v>
          </cell>
        </row>
        <row r="90">
          <cell r="N90" t="str">
            <v>CONTRATO</v>
          </cell>
          <cell r="Q90" t="str">
            <v>:</v>
          </cell>
          <cell r="R90">
            <v>39253.47</v>
          </cell>
        </row>
        <row r="91">
          <cell r="B91" t="str">
            <v>Total Líquido Medido  =  Acumulado Atual Medido  -  Acumulado Anterior</v>
          </cell>
          <cell r="N91" t="str">
            <v>Acumulado Anterior</v>
          </cell>
          <cell r="Q91" t="str">
            <v>:</v>
          </cell>
          <cell r="R91">
            <v>38005.4</v>
          </cell>
        </row>
        <row r="92">
          <cell r="B92" t="str">
            <v>Total Líquido Medido  =  38.005,400  -  38.005,400  =  0,000</v>
          </cell>
          <cell r="N92" t="str">
            <v>Acumulado Atual Medido</v>
          </cell>
          <cell r="Q92" t="str">
            <v>:</v>
          </cell>
          <cell r="R92">
            <v>38005.4</v>
          </cell>
        </row>
        <row r="93">
          <cell r="N93" t="str">
            <v>Total Líquido Medido</v>
          </cell>
          <cell r="Q93" t="str">
            <v>:</v>
          </cell>
          <cell r="R93">
            <v>0</v>
          </cell>
        </row>
        <row r="94">
          <cell r="N94" t="str">
            <v>Saldo de Contrato</v>
          </cell>
          <cell r="Q94" t="str">
            <v>:</v>
          </cell>
          <cell r="R94">
            <v>1248.0699999999997</v>
          </cell>
        </row>
        <row r="97">
          <cell r="A97" t="str">
            <v>ITEM</v>
          </cell>
          <cell r="B97" t="str">
            <v>DISCRIMINAÇÃO</v>
          </cell>
          <cell r="Q97" t="str">
            <v>UNIDADE</v>
          </cell>
          <cell r="R97" t="str">
            <v>TOTAL</v>
          </cell>
        </row>
        <row r="98">
          <cell r="A98" t="str">
            <v>2.4</v>
          </cell>
          <cell r="B98" t="str">
            <v>Esc., carga e transp.mat. 1ª cat. DMT 200 a 400 m c/carreg.</v>
          </cell>
          <cell r="Q98" t="str">
            <v>m³</v>
          </cell>
          <cell r="R98">
            <v>86999.6</v>
          </cell>
        </row>
        <row r="99">
          <cell r="B99" t="str">
            <v>Estaca</v>
          </cell>
          <cell r="D99" t="str">
            <v>Extensão</v>
          </cell>
          <cell r="F99" t="str">
            <v>Volume</v>
          </cell>
        </row>
        <row r="100">
          <cell r="B100" t="str">
            <v>Inicial</v>
          </cell>
          <cell r="C100" t="str">
            <v>Final</v>
          </cell>
          <cell r="D100" t="str">
            <v>(m)</v>
          </cell>
          <cell r="F100" t="str">
            <v>(m³)</v>
          </cell>
        </row>
        <row r="101">
          <cell r="B101">
            <v>0</v>
          </cell>
          <cell r="C101">
            <v>2000</v>
          </cell>
          <cell r="D101">
            <v>40000</v>
          </cell>
          <cell r="F101">
            <v>86999.6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40000</v>
          </cell>
          <cell r="F107">
            <v>86999.6</v>
          </cell>
        </row>
        <row r="109">
          <cell r="N109" t="str">
            <v>CONTRATO</v>
          </cell>
          <cell r="Q109" t="str">
            <v>:</v>
          </cell>
          <cell r="R109">
            <v>90584.92</v>
          </cell>
        </row>
        <row r="110">
          <cell r="B110" t="str">
            <v>Total Líquido Medido  =  Acumulado Atual Medido  -  Acumulado Anterior</v>
          </cell>
          <cell r="N110" t="str">
            <v>Acumulado Anterior</v>
          </cell>
          <cell r="Q110" t="str">
            <v>:</v>
          </cell>
          <cell r="R110">
            <v>86999.6</v>
          </cell>
        </row>
        <row r="111">
          <cell r="B111" t="str">
            <v>Total Líquido Medido  =  86.999,600  -  86.999,600  =  0,000</v>
          </cell>
          <cell r="N111" t="str">
            <v>Acumulado Atual Medido</v>
          </cell>
          <cell r="Q111" t="str">
            <v>:</v>
          </cell>
          <cell r="R111">
            <v>86999.6</v>
          </cell>
        </row>
        <row r="112">
          <cell r="N112" t="str">
            <v>Total Líquido Medido</v>
          </cell>
          <cell r="Q112" t="str">
            <v>:</v>
          </cell>
          <cell r="R112">
            <v>0</v>
          </cell>
        </row>
        <row r="113">
          <cell r="N113" t="str">
            <v>Saldo de Contrato</v>
          </cell>
          <cell r="Q113" t="str">
            <v>:</v>
          </cell>
          <cell r="R113">
            <v>3585.3199999999924</v>
          </cell>
        </row>
        <row r="116">
          <cell r="A116" t="str">
            <v>ITEM</v>
          </cell>
          <cell r="B116" t="str">
            <v>DISCRIMINAÇÃO</v>
          </cell>
          <cell r="Q116" t="str">
            <v>UNIDADE</v>
          </cell>
          <cell r="R116" t="str">
            <v>TOTAL</v>
          </cell>
        </row>
        <row r="117">
          <cell r="A117" t="str">
            <v>2.5</v>
          </cell>
          <cell r="B117" t="str">
            <v>Esc., carga e transp. mat. 1ª cat.DMT 400 a 600m c/carreg.</v>
          </cell>
          <cell r="Q117" t="str">
            <v>m³</v>
          </cell>
          <cell r="R117">
            <v>73021.429999999993</v>
          </cell>
        </row>
        <row r="118">
          <cell r="B118" t="str">
            <v>Estaca</v>
          </cell>
          <cell r="D118" t="str">
            <v>Extensão</v>
          </cell>
          <cell r="F118" t="str">
            <v>Volume</v>
          </cell>
        </row>
        <row r="119">
          <cell r="B119" t="str">
            <v>Inicial</v>
          </cell>
          <cell r="C119" t="str">
            <v>Final</v>
          </cell>
          <cell r="D119" t="str">
            <v>(m)</v>
          </cell>
          <cell r="F119" t="str">
            <v>(m³)</v>
          </cell>
        </row>
        <row r="120">
          <cell r="B120">
            <v>0</v>
          </cell>
          <cell r="C120">
            <v>2000</v>
          </cell>
          <cell r="D120">
            <v>40000</v>
          </cell>
          <cell r="F120">
            <v>73021.429999999993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40000</v>
          </cell>
          <cell r="F126">
            <v>73021.429999999993</v>
          </cell>
        </row>
        <row r="128">
          <cell r="N128" t="str">
            <v>CONTRATO</v>
          </cell>
          <cell r="Q128" t="str">
            <v>:</v>
          </cell>
          <cell r="R128">
            <v>75487.429999999993</v>
          </cell>
        </row>
        <row r="129">
          <cell r="B129" t="str">
            <v>Total Líquido Medido  =  Acumulado Atual Medido  -  Acumulado Anterior</v>
          </cell>
          <cell r="N129" t="str">
            <v>Acumulado Anterior</v>
          </cell>
          <cell r="Q129" t="str">
            <v>:</v>
          </cell>
          <cell r="R129">
            <v>73021.429999999993</v>
          </cell>
        </row>
        <row r="130">
          <cell r="B130" t="str">
            <v>Total Líquido Medido  =  73.021,430  -  73.021,430  =  0,000</v>
          </cell>
          <cell r="N130" t="str">
            <v>Acumulado Atual Medido</v>
          </cell>
          <cell r="Q130" t="str">
            <v>:</v>
          </cell>
          <cell r="R130">
            <v>73021.429999999993</v>
          </cell>
        </row>
        <row r="131">
          <cell r="N131" t="str">
            <v>Total Líquido Medido</v>
          </cell>
          <cell r="Q131" t="str">
            <v>:</v>
          </cell>
          <cell r="R131">
            <v>0</v>
          </cell>
        </row>
        <row r="132">
          <cell r="N132" t="str">
            <v>Saldo de Contrato</v>
          </cell>
          <cell r="Q132" t="str">
            <v>:</v>
          </cell>
          <cell r="R132">
            <v>2466</v>
          </cell>
        </row>
        <row r="134">
          <cell r="A134" t="str">
            <v>ITEM</v>
          </cell>
          <cell r="B134" t="str">
            <v>DISCRIMINAÇÃO</v>
          </cell>
          <cell r="Q134" t="str">
            <v>UNIDADE</v>
          </cell>
          <cell r="R134" t="str">
            <v>TOTAL</v>
          </cell>
        </row>
        <row r="135">
          <cell r="A135" t="str">
            <v>2.6</v>
          </cell>
          <cell r="B135" t="str">
            <v>Esc., carga e transp. mat. 1ª cat. DMT 600 a 800m c/carreg.</v>
          </cell>
          <cell r="Q135" t="str">
            <v>m³</v>
          </cell>
          <cell r="R135">
            <v>49831.45</v>
          </cell>
        </row>
        <row r="136">
          <cell r="B136" t="str">
            <v>Estaca</v>
          </cell>
          <cell r="D136" t="str">
            <v>Extensão</v>
          </cell>
          <cell r="F136" t="str">
            <v>Volume</v>
          </cell>
        </row>
        <row r="137">
          <cell r="B137" t="str">
            <v>Inicial</v>
          </cell>
          <cell r="C137" t="str">
            <v>Final</v>
          </cell>
          <cell r="D137" t="str">
            <v>(m)</v>
          </cell>
          <cell r="F137" t="str">
            <v>(m³)</v>
          </cell>
        </row>
        <row r="138">
          <cell r="B138">
            <v>0</v>
          </cell>
          <cell r="C138">
            <v>2000</v>
          </cell>
          <cell r="D138">
            <v>40000</v>
          </cell>
          <cell r="F138">
            <v>49831.45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40000</v>
          </cell>
          <cell r="F144">
            <v>49831.45</v>
          </cell>
        </row>
        <row r="146">
          <cell r="N146" t="str">
            <v>CONTRATO</v>
          </cell>
          <cell r="Q146" t="str">
            <v>:</v>
          </cell>
          <cell r="R146">
            <v>51331.45</v>
          </cell>
        </row>
        <row r="147">
          <cell r="B147" t="str">
            <v>Total Líquido Medido  =  Acumulado Atual Medido  -  Acumulado Anterior</v>
          </cell>
          <cell r="N147" t="str">
            <v>Acumulado Anterior</v>
          </cell>
          <cell r="Q147" t="str">
            <v>:</v>
          </cell>
          <cell r="R147">
            <v>49831.45</v>
          </cell>
        </row>
        <row r="148">
          <cell r="B148" t="str">
            <v>Total Líquido Medido  =  49.831,450  -  49.831,450  =  0,000</v>
          </cell>
          <cell r="N148" t="str">
            <v>Acumulado Atual Medido</v>
          </cell>
          <cell r="Q148" t="str">
            <v>:</v>
          </cell>
          <cell r="R148">
            <v>49831.45</v>
          </cell>
        </row>
        <row r="149">
          <cell r="N149" t="str">
            <v>Total Líquido Medido</v>
          </cell>
          <cell r="Q149" t="str">
            <v>:</v>
          </cell>
          <cell r="R149">
            <v>0</v>
          </cell>
        </row>
        <row r="150">
          <cell r="N150" t="str">
            <v>Saldo de Contrato</v>
          </cell>
          <cell r="Q150" t="str">
            <v>:</v>
          </cell>
          <cell r="R150">
            <v>1500</v>
          </cell>
        </row>
        <row r="153">
          <cell r="A153" t="str">
            <v>ITEM</v>
          </cell>
          <cell r="B153" t="str">
            <v>DISCRIMINAÇÃO</v>
          </cell>
          <cell r="Q153" t="str">
            <v>UNIDADE</v>
          </cell>
          <cell r="R153" t="str">
            <v>TOTAL</v>
          </cell>
        </row>
        <row r="154">
          <cell r="A154" t="str">
            <v>2.7</v>
          </cell>
          <cell r="B154" t="str">
            <v>Esc.,carga e transp.mat.2ª DMT 200 a 400m c/carreg.</v>
          </cell>
          <cell r="Q154" t="str">
            <v>m³</v>
          </cell>
          <cell r="R154">
            <v>14096.73</v>
          </cell>
        </row>
        <row r="155">
          <cell r="B155" t="str">
            <v>Estaca</v>
          </cell>
          <cell r="D155" t="str">
            <v>Extensão</v>
          </cell>
          <cell r="F155" t="str">
            <v>Volume</v>
          </cell>
        </row>
        <row r="156">
          <cell r="B156" t="str">
            <v>Inicial</v>
          </cell>
          <cell r="C156" t="str">
            <v>Final</v>
          </cell>
          <cell r="D156" t="str">
            <v>(m)</v>
          </cell>
          <cell r="F156" t="str">
            <v>(m³)</v>
          </cell>
        </row>
        <row r="157">
          <cell r="B157">
            <v>0</v>
          </cell>
          <cell r="C157">
            <v>2000</v>
          </cell>
          <cell r="D157">
            <v>40000</v>
          </cell>
          <cell r="F157">
            <v>14096.73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40000</v>
          </cell>
          <cell r="F163">
            <v>14096.73</v>
          </cell>
        </row>
        <row r="165">
          <cell r="N165" t="str">
            <v>CONTRATO</v>
          </cell>
          <cell r="Q165" t="str">
            <v>:</v>
          </cell>
          <cell r="R165">
            <v>15097.49</v>
          </cell>
        </row>
        <row r="166">
          <cell r="B166" t="str">
            <v>Total Líquido Medido  =  Acumulado Atual Medido  -  Acumulado Anterior</v>
          </cell>
          <cell r="N166" t="str">
            <v>Acumulado Anterior</v>
          </cell>
          <cell r="Q166" t="str">
            <v>:</v>
          </cell>
          <cell r="R166">
            <v>14096.73</v>
          </cell>
        </row>
        <row r="167">
          <cell r="B167" t="str">
            <v>Total Líquido Medido  =  14.096,730  -  14.096,730  =  0,000</v>
          </cell>
          <cell r="N167" t="str">
            <v>Acumulado Atual Medido</v>
          </cell>
          <cell r="Q167" t="str">
            <v>:</v>
          </cell>
          <cell r="R167">
            <v>14096.73</v>
          </cell>
        </row>
        <row r="168">
          <cell r="N168" t="str">
            <v>Total Líquido Medido</v>
          </cell>
          <cell r="Q168" t="str">
            <v>:</v>
          </cell>
          <cell r="R168">
            <v>0</v>
          </cell>
        </row>
        <row r="169">
          <cell r="N169" t="str">
            <v>Saldo de Contrato</v>
          </cell>
          <cell r="Q169" t="str">
            <v>:</v>
          </cell>
          <cell r="R169">
            <v>1000.7600000000002</v>
          </cell>
        </row>
        <row r="173">
          <cell r="A173" t="str">
            <v>ITEM</v>
          </cell>
          <cell r="B173" t="str">
            <v>DISCRIMINAÇÃO</v>
          </cell>
          <cell r="Q173" t="str">
            <v>UNIDADE</v>
          </cell>
          <cell r="R173" t="str">
            <v>TOTAL</v>
          </cell>
        </row>
        <row r="174">
          <cell r="A174" t="str">
            <v>2.8</v>
          </cell>
          <cell r="B174" t="str">
            <v>Esc.,carga e transp.mat.3ª DMT até 50m</v>
          </cell>
          <cell r="Q174" t="str">
            <v>m³</v>
          </cell>
          <cell r="R174">
            <v>0</v>
          </cell>
        </row>
        <row r="175">
          <cell r="B175" t="str">
            <v>Estaca</v>
          </cell>
          <cell r="D175" t="str">
            <v>Extensão</v>
          </cell>
          <cell r="F175" t="str">
            <v>Volume</v>
          </cell>
        </row>
        <row r="176">
          <cell r="B176" t="str">
            <v>Inicial</v>
          </cell>
          <cell r="C176" t="str">
            <v>Final</v>
          </cell>
          <cell r="D176" t="str">
            <v>(m)</v>
          </cell>
          <cell r="F176" t="str">
            <v>(m³)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  <cell r="F183">
            <v>0</v>
          </cell>
        </row>
        <row r="185">
          <cell r="N185" t="str">
            <v>CONTRATO</v>
          </cell>
          <cell r="Q185" t="str">
            <v>:</v>
          </cell>
          <cell r="R185">
            <v>470</v>
          </cell>
        </row>
        <row r="186">
          <cell r="B186" t="str">
            <v>Total Líquido Medido  =  Acumulado Atual Medido  -  Acumulado Anterior</v>
          </cell>
          <cell r="N186" t="str">
            <v>Acumulado Anterior</v>
          </cell>
          <cell r="Q186" t="str">
            <v>:</v>
          </cell>
          <cell r="R186">
            <v>0</v>
          </cell>
        </row>
        <row r="187">
          <cell r="B187" t="str">
            <v>Total Líquido Medido  =  0,000  -  0,000  =  0,000</v>
          </cell>
          <cell r="N187" t="str">
            <v>Acumulado Atual Medido</v>
          </cell>
          <cell r="Q187" t="str">
            <v>:</v>
          </cell>
          <cell r="R187">
            <v>0</v>
          </cell>
        </row>
        <row r="188">
          <cell r="N188" t="str">
            <v>Total Líquido Medido</v>
          </cell>
          <cell r="Q188" t="str">
            <v>:</v>
          </cell>
          <cell r="R188">
            <v>0</v>
          </cell>
        </row>
        <row r="189">
          <cell r="N189" t="str">
            <v>Saldo de Contrato</v>
          </cell>
          <cell r="Q189" t="str">
            <v>:</v>
          </cell>
          <cell r="R189">
            <v>470</v>
          </cell>
        </row>
        <row r="192">
          <cell r="A192" t="str">
            <v>ITEM</v>
          </cell>
          <cell r="B192" t="str">
            <v>DISCRIMINAÇÃO</v>
          </cell>
          <cell r="Q192" t="str">
            <v>UNIDADE</v>
          </cell>
          <cell r="R192" t="str">
            <v>TOTAL</v>
          </cell>
        </row>
        <row r="193">
          <cell r="A193" t="str">
            <v>2.9</v>
          </cell>
          <cell r="B193" t="str">
            <v>Compactação de aterros a 100% proctor normal</v>
          </cell>
          <cell r="Q193" t="str">
            <v>m³</v>
          </cell>
          <cell r="R193">
            <v>209563.68799999999</v>
          </cell>
        </row>
        <row r="194">
          <cell r="J194" t="str">
            <v>Volume</v>
          </cell>
          <cell r="L194" t="str">
            <v>Volume</v>
          </cell>
          <cell r="N194" t="str">
            <v>Empol.</v>
          </cell>
          <cell r="P194" t="str">
            <v>Volume</v>
          </cell>
        </row>
        <row r="195">
          <cell r="B195" t="str">
            <v>Faixas de Transporte</v>
          </cell>
          <cell r="J195" t="str">
            <v>(m³)</v>
          </cell>
          <cell r="L195" t="str">
            <v>(m³)</v>
          </cell>
          <cell r="P195" t="str">
            <v>(m³)</v>
          </cell>
        </row>
        <row r="196">
          <cell r="A196" t="str">
            <v>2.2</v>
          </cell>
          <cell r="B196" t="str">
            <v>Esc., carga e transp.mat. 1ª cat. DMT até 50 m</v>
          </cell>
          <cell r="J196">
            <v>0</v>
          </cell>
          <cell r="L196">
            <v>261954.61000000002</v>
          </cell>
          <cell r="M196" t="str">
            <v>÷</v>
          </cell>
          <cell r="N196">
            <v>1.25</v>
          </cell>
          <cell r="O196" t="str">
            <v>=</v>
          </cell>
          <cell r="P196">
            <v>209563.68799999999</v>
          </cell>
        </row>
        <row r="197">
          <cell r="A197" t="str">
            <v>2.3</v>
          </cell>
          <cell r="B197" t="str">
            <v>Esc., carga e transp.mat. 1ª cat. DMT 50 a 200 m c/carreg.</v>
          </cell>
          <cell r="J197">
            <v>38005.4</v>
          </cell>
        </row>
        <row r="198">
          <cell r="A198" t="str">
            <v>2.4</v>
          </cell>
          <cell r="B198" t="str">
            <v>Esc., carga e transp.mat. 1ª cat. DMT 200 a 400 m c/carreg.</v>
          </cell>
          <cell r="J198">
            <v>86999.6</v>
          </cell>
        </row>
        <row r="199">
          <cell r="A199" t="str">
            <v>2.5</v>
          </cell>
          <cell r="B199" t="str">
            <v>Esc., carga e transp. mat. 1ª cat.DMT 400 a 600m c/carreg.</v>
          </cell>
          <cell r="J199">
            <v>73021.429999999993</v>
          </cell>
        </row>
        <row r="200">
          <cell r="A200" t="str">
            <v>2.6</v>
          </cell>
          <cell r="B200" t="str">
            <v>Esc., carga e transp. mat. 1ª cat. DMT 600 a 800m c/carreg.</v>
          </cell>
          <cell r="J200">
            <v>49831.45</v>
          </cell>
        </row>
        <row r="201">
          <cell r="A201" t="str">
            <v>2.7</v>
          </cell>
          <cell r="B201" t="str">
            <v>Esc.,carga e transp.mat.2ª DMT 200 a 400m c/carreg.</v>
          </cell>
          <cell r="J201">
            <v>14096.73</v>
          </cell>
        </row>
        <row r="203">
          <cell r="B203" t="str">
            <v>Total</v>
          </cell>
          <cell r="J203">
            <v>261954.61000000002</v>
          </cell>
        </row>
        <row r="206">
          <cell r="N206" t="str">
            <v>CONTRATO</v>
          </cell>
          <cell r="Q206" t="str">
            <v>:</v>
          </cell>
          <cell r="R206">
            <v>241559.78</v>
          </cell>
        </row>
        <row r="207">
          <cell r="B207" t="str">
            <v>Total Líquido Medido  =  Acumulado Atual Medido  -  Acumulado Anterior</v>
          </cell>
          <cell r="N207" t="str">
            <v>Acumulado Anterior</v>
          </cell>
          <cell r="Q207" t="str">
            <v>:</v>
          </cell>
          <cell r="R207">
            <v>209563.68799999999</v>
          </cell>
        </row>
        <row r="208">
          <cell r="B208" t="str">
            <v>Total Líquido Medido  =  209.563,688  -  209.563,688  =  0,000</v>
          </cell>
          <cell r="N208" t="str">
            <v>Acumulado Atual Medido</v>
          </cell>
          <cell r="Q208" t="str">
            <v>:</v>
          </cell>
          <cell r="R208">
            <v>209563.68799999999</v>
          </cell>
        </row>
        <row r="209">
          <cell r="N209" t="str">
            <v>Total Líquido Medido</v>
          </cell>
          <cell r="Q209" t="str">
            <v>:</v>
          </cell>
          <cell r="R209">
            <v>0</v>
          </cell>
        </row>
        <row r="210">
          <cell r="N210" t="str">
            <v>Saldo de Contrato</v>
          </cell>
          <cell r="Q210" t="str">
            <v>:</v>
          </cell>
          <cell r="R210">
            <v>31996.092000000004</v>
          </cell>
        </row>
        <row r="213">
          <cell r="A213" t="str">
            <v>ITEM</v>
          </cell>
          <cell r="B213" t="str">
            <v>DISCRIMINAÇÃO</v>
          </cell>
          <cell r="Q213" t="str">
            <v>UNIDADE</v>
          </cell>
          <cell r="R213" t="str">
            <v>TOTAL</v>
          </cell>
        </row>
        <row r="214">
          <cell r="B214" t="e">
            <v>#N/A</v>
          </cell>
          <cell r="Q214" t="e">
            <v>#N/A</v>
          </cell>
          <cell r="R214">
            <v>41870.824999999997</v>
          </cell>
        </row>
        <row r="215">
          <cell r="B215" t="str">
            <v>Volume</v>
          </cell>
          <cell r="D215" t="str">
            <v>Água</v>
          </cell>
          <cell r="F215" t="str">
            <v>DMT</v>
          </cell>
          <cell r="H215" t="str">
            <v>Transporte</v>
          </cell>
        </row>
        <row r="216">
          <cell r="B216" t="str">
            <v>(m³)</v>
          </cell>
          <cell r="D216" t="str">
            <v>(t/m³)</v>
          </cell>
          <cell r="F216" t="str">
            <v>(km)</v>
          </cell>
          <cell r="H216" t="str">
            <v>(tkm)</v>
          </cell>
        </row>
        <row r="217">
          <cell r="B217">
            <v>209563.68799999999</v>
          </cell>
          <cell r="C217" t="str">
            <v>x</v>
          </cell>
          <cell r="D217">
            <v>0.18</v>
          </cell>
          <cell r="E217" t="str">
            <v>x</v>
          </cell>
          <cell r="F217">
            <v>1.1100000000000001</v>
          </cell>
          <cell r="G217" t="str">
            <v>=</v>
          </cell>
          <cell r="H217">
            <v>41870.824999999997</v>
          </cell>
        </row>
        <row r="219">
          <cell r="A219" t="str">
            <v>Total</v>
          </cell>
          <cell r="H219">
            <v>41870.824999999997</v>
          </cell>
        </row>
        <row r="221">
          <cell r="N221" t="str">
            <v>CONTRATO</v>
          </cell>
          <cell r="Q221" t="str">
            <v>:</v>
          </cell>
          <cell r="R221" t="e">
            <v>#N/A</v>
          </cell>
        </row>
        <row r="222">
          <cell r="B222" t="str">
            <v>Total Líquido Medido  =  Acumulado Atual Medido  -  Acumulado Anterior</v>
          </cell>
          <cell r="N222" t="str">
            <v>Acumulado Anterior</v>
          </cell>
          <cell r="Q222" t="str">
            <v>:</v>
          </cell>
          <cell r="R222" t="e">
            <v>#N/A</v>
          </cell>
        </row>
        <row r="223">
          <cell r="B223" t="e">
            <v>#N/A</v>
          </cell>
          <cell r="N223" t="str">
            <v>Acumulado Atual Medido</v>
          </cell>
          <cell r="Q223" t="str">
            <v>:</v>
          </cell>
          <cell r="R223" t="e">
            <v>#N/A</v>
          </cell>
        </row>
        <row r="224">
          <cell r="N224" t="str">
            <v>Total Líquido Medido</v>
          </cell>
          <cell r="Q224" t="str">
            <v>:</v>
          </cell>
          <cell r="R224" t="e">
            <v>#N/A</v>
          </cell>
        </row>
        <row r="225">
          <cell r="N225" t="str">
            <v>Saldo de Contrato</v>
          </cell>
          <cell r="Q225" t="str">
            <v>:</v>
          </cell>
          <cell r="R225" t="e">
            <v>#N/A</v>
          </cell>
        </row>
        <row r="228">
          <cell r="A228" t="str">
            <v>3.0</v>
          </cell>
          <cell r="B228" t="str">
            <v>PAVIMENTAÇÃO</v>
          </cell>
        </row>
        <row r="230">
          <cell r="A230" t="str">
            <v>ITEM</v>
          </cell>
          <cell r="B230" t="str">
            <v>DISCRIMINAÇÃO</v>
          </cell>
          <cell r="Q230" t="str">
            <v>UNIDADE</v>
          </cell>
          <cell r="R230" t="str">
            <v>TOTAL</v>
          </cell>
        </row>
        <row r="231">
          <cell r="A231" t="str">
            <v>3.1</v>
          </cell>
          <cell r="B231" t="str">
            <v>Regularização do sub-leito</v>
          </cell>
          <cell r="Q231" t="str">
            <v>m²</v>
          </cell>
          <cell r="R231">
            <v>358800</v>
          </cell>
        </row>
        <row r="232">
          <cell r="B232" t="str">
            <v>Estaca</v>
          </cell>
          <cell r="D232" t="str">
            <v>Extensão</v>
          </cell>
          <cell r="F232" t="str">
            <v>Largura</v>
          </cell>
          <cell r="H232" t="str">
            <v>Área</v>
          </cell>
        </row>
        <row r="233">
          <cell r="B233" t="str">
            <v>Inicial</v>
          </cell>
          <cell r="C233" t="str">
            <v>Final</v>
          </cell>
          <cell r="D233" t="str">
            <v>(m)</v>
          </cell>
          <cell r="F233" t="str">
            <v>(m)</v>
          </cell>
          <cell r="H233" t="str">
            <v>(m²)</v>
          </cell>
        </row>
        <row r="234">
          <cell r="B234">
            <v>0</v>
          </cell>
          <cell r="C234">
            <v>1950</v>
          </cell>
          <cell r="D234">
            <v>39000</v>
          </cell>
          <cell r="E234" t="str">
            <v>x</v>
          </cell>
          <cell r="F234">
            <v>9.1999999999999993</v>
          </cell>
          <cell r="G234" t="str">
            <v>=</v>
          </cell>
          <cell r="H234">
            <v>358800</v>
          </cell>
        </row>
        <row r="235">
          <cell r="D235">
            <v>0</v>
          </cell>
          <cell r="G235">
            <v>0</v>
          </cell>
          <cell r="H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8">
          <cell r="A238" t="str">
            <v>Somatória</v>
          </cell>
          <cell r="D238">
            <v>39000</v>
          </cell>
          <cell r="H238">
            <v>358800</v>
          </cell>
        </row>
        <row r="240">
          <cell r="N240" t="str">
            <v>CONTRATO</v>
          </cell>
          <cell r="Q240" t="str">
            <v>:</v>
          </cell>
          <cell r="R240">
            <v>431204</v>
          </cell>
        </row>
        <row r="241">
          <cell r="B241" t="str">
            <v>Total Líquido Medido  =  Acumulado Atual Medido  -  Acumulado Anterior</v>
          </cell>
          <cell r="N241" t="str">
            <v>Acumulado Anterior</v>
          </cell>
          <cell r="Q241" t="str">
            <v>:</v>
          </cell>
          <cell r="R241">
            <v>358800</v>
          </cell>
        </row>
        <row r="242">
          <cell r="B242" t="str">
            <v>Total Líquido Medido  =  358.800,000  -  358.800,000  =  0,000</v>
          </cell>
          <cell r="N242" t="str">
            <v>Acumulado Atual Medido</v>
          </cell>
          <cell r="Q242" t="str">
            <v>:</v>
          </cell>
          <cell r="R242">
            <v>358800</v>
          </cell>
        </row>
        <row r="243">
          <cell r="N243" t="str">
            <v>Total Líquido Medido</v>
          </cell>
          <cell r="Q243" t="str">
            <v>:</v>
          </cell>
          <cell r="R243">
            <v>0</v>
          </cell>
        </row>
        <row r="244">
          <cell r="N244" t="str">
            <v>Saldo de Contrato</v>
          </cell>
          <cell r="Q244" t="str">
            <v>:</v>
          </cell>
          <cell r="R244">
            <v>72404</v>
          </cell>
        </row>
        <row r="250">
          <cell r="A250" t="str">
            <v>ITEM</v>
          </cell>
          <cell r="B250" t="str">
            <v>DISCRIMINAÇÃO</v>
          </cell>
          <cell r="Q250" t="str">
            <v>UNIDADE</v>
          </cell>
          <cell r="R250" t="str">
            <v>TOTAL</v>
          </cell>
        </row>
        <row r="251">
          <cell r="A251" t="str">
            <v>3.2</v>
          </cell>
          <cell r="B251" t="str">
            <v xml:space="preserve">Base de solo estabilizada granul. sem mistura </v>
          </cell>
          <cell r="Q251" t="str">
            <v>m³</v>
          </cell>
          <cell r="R251">
            <v>34389.599999999999</v>
          </cell>
        </row>
        <row r="252">
          <cell r="B252" t="str">
            <v>Estaca</v>
          </cell>
          <cell r="D252" t="str">
            <v>Extensão</v>
          </cell>
          <cell r="F252" t="str">
            <v>Largura</v>
          </cell>
          <cell r="H252" t="str">
            <v>Espessura</v>
          </cell>
          <cell r="J252" t="str">
            <v>Volume</v>
          </cell>
        </row>
        <row r="253">
          <cell r="B253" t="str">
            <v>Inicial</v>
          </cell>
          <cell r="C253" t="str">
            <v>Final</v>
          </cell>
          <cell r="D253" t="str">
            <v>(m)</v>
          </cell>
          <cell r="F253" t="str">
            <v>(m)</v>
          </cell>
          <cell r="H253" t="str">
            <v>(m)</v>
          </cell>
          <cell r="J253" t="str">
            <v>(m³)</v>
          </cell>
        </row>
        <row r="254">
          <cell r="B254">
            <v>0</v>
          </cell>
          <cell r="C254">
            <v>447</v>
          </cell>
          <cell r="D254">
            <v>8940</v>
          </cell>
          <cell r="E254" t="str">
            <v>x</v>
          </cell>
          <cell r="F254">
            <v>8.9</v>
          </cell>
          <cell r="G254" t="str">
            <v>x</v>
          </cell>
          <cell r="H254">
            <v>0.2</v>
          </cell>
          <cell r="I254" t="str">
            <v>=</v>
          </cell>
          <cell r="J254">
            <v>15913.2</v>
          </cell>
        </row>
        <row r="255">
          <cell r="B255">
            <v>463</v>
          </cell>
          <cell r="C255">
            <v>780</v>
          </cell>
          <cell r="D255">
            <v>6340</v>
          </cell>
          <cell r="E255" t="str">
            <v>x</v>
          </cell>
          <cell r="F255">
            <v>8.9</v>
          </cell>
          <cell r="G255" t="str">
            <v>x</v>
          </cell>
          <cell r="H255">
            <v>0.2</v>
          </cell>
          <cell r="I255" t="str">
            <v>=</v>
          </cell>
          <cell r="J255">
            <v>11285.2</v>
          </cell>
        </row>
        <row r="256">
          <cell r="B256">
            <v>793</v>
          </cell>
          <cell r="C256">
            <v>913</v>
          </cell>
          <cell r="D256">
            <v>2400</v>
          </cell>
          <cell r="E256" t="str">
            <v>x</v>
          </cell>
          <cell r="F256">
            <v>8.9</v>
          </cell>
          <cell r="G256" t="str">
            <v>x</v>
          </cell>
          <cell r="H256">
            <v>0.2</v>
          </cell>
          <cell r="I256" t="str">
            <v>=</v>
          </cell>
          <cell r="J256">
            <v>4272</v>
          </cell>
        </row>
        <row r="257">
          <cell r="B257">
            <v>922</v>
          </cell>
          <cell r="C257">
            <v>1004</v>
          </cell>
          <cell r="D257">
            <v>1640</v>
          </cell>
          <cell r="E257" t="str">
            <v>x</v>
          </cell>
          <cell r="F257">
            <v>8.9</v>
          </cell>
          <cell r="G257" t="str">
            <v>x</v>
          </cell>
          <cell r="H257">
            <v>0.2</v>
          </cell>
          <cell r="I257" t="str">
            <v>=</v>
          </cell>
          <cell r="J257">
            <v>2919.2</v>
          </cell>
        </row>
        <row r="258">
          <cell r="B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>Somatória</v>
          </cell>
          <cell r="D261">
            <v>19320</v>
          </cell>
          <cell r="J261">
            <v>34389.599999999999</v>
          </cell>
        </row>
        <row r="263">
          <cell r="N263" t="str">
            <v>CONTRATO</v>
          </cell>
          <cell r="Q263" t="str">
            <v>:</v>
          </cell>
          <cell r="R263">
            <v>83428.600000000006</v>
          </cell>
        </row>
        <row r="264">
          <cell r="B264" t="str">
            <v>Total Líquido Medido  =  Acumulado Atual Medido  -  Acumulado Anterior</v>
          </cell>
          <cell r="N264" t="str">
            <v>Acumulado Anterior</v>
          </cell>
          <cell r="Q264" t="str">
            <v>:</v>
          </cell>
          <cell r="R264">
            <v>12460</v>
          </cell>
        </row>
        <row r="265">
          <cell r="B265" t="str">
            <v>Total Líquido Medido  =  34.389,600  -  12.460,000  =  21.929,600</v>
          </cell>
          <cell r="N265" t="str">
            <v>Acumulado Atual Medido</v>
          </cell>
          <cell r="Q265" t="str">
            <v>:</v>
          </cell>
          <cell r="R265">
            <v>34389.599999999999</v>
          </cell>
        </row>
        <row r="266">
          <cell r="N266" t="str">
            <v>Total Líquido Medido</v>
          </cell>
          <cell r="Q266" t="str">
            <v>:</v>
          </cell>
          <cell r="R266">
            <v>21929.599999999999</v>
          </cell>
        </row>
        <row r="267">
          <cell r="N267" t="str">
            <v>Saldo de Contrato</v>
          </cell>
          <cell r="Q267" t="str">
            <v>:</v>
          </cell>
          <cell r="R267">
            <v>49039.000000000007</v>
          </cell>
        </row>
        <row r="270">
          <cell r="A270" t="str">
            <v>ITEM</v>
          </cell>
          <cell r="B270" t="str">
            <v>DISCRIMINAÇÃO</v>
          </cell>
          <cell r="Q270" t="str">
            <v>UNIDADE</v>
          </cell>
          <cell r="R270" t="str">
            <v>TOTAL</v>
          </cell>
        </row>
        <row r="271">
          <cell r="A271" t="str">
            <v>3.3</v>
          </cell>
          <cell r="B271" t="str">
            <v>Transporte de mat. jazida c/ DMT=3,21 km</v>
          </cell>
          <cell r="Q271" t="str">
            <v>t.km</v>
          </cell>
          <cell r="R271">
            <v>345500.848</v>
          </cell>
        </row>
        <row r="272">
          <cell r="B272" t="str">
            <v>Estaca</v>
          </cell>
          <cell r="D272" t="str">
            <v>Extensão</v>
          </cell>
          <cell r="F272" t="str">
            <v>Largura</v>
          </cell>
          <cell r="H272" t="str">
            <v>Espessura</v>
          </cell>
          <cell r="J272" t="str">
            <v>Densidade</v>
          </cell>
          <cell r="L272" t="str">
            <v>Empol.</v>
          </cell>
          <cell r="N272" t="str">
            <v>DMT</v>
          </cell>
          <cell r="P272" t="str">
            <v>Transporte</v>
          </cell>
        </row>
        <row r="273">
          <cell r="B273" t="str">
            <v>Inicial</v>
          </cell>
          <cell r="C273" t="str">
            <v>Final</v>
          </cell>
          <cell r="D273" t="str">
            <v>(m)</v>
          </cell>
          <cell r="F273" t="str">
            <v>(m)</v>
          </cell>
          <cell r="H273" t="str">
            <v>(m)</v>
          </cell>
          <cell r="J273" t="str">
            <v>(t/m³)</v>
          </cell>
          <cell r="N273" t="str">
            <v>(km)</v>
          </cell>
          <cell r="P273" t="str">
            <v>(tkm)</v>
          </cell>
        </row>
        <row r="274">
          <cell r="B274">
            <v>0</v>
          </cell>
          <cell r="C274">
            <v>1925</v>
          </cell>
          <cell r="D274">
            <v>38500</v>
          </cell>
          <cell r="E274" t="str">
            <v>x</v>
          </cell>
          <cell r="F274">
            <v>8.9</v>
          </cell>
          <cell r="G274" t="str">
            <v>x</v>
          </cell>
          <cell r="H274">
            <v>0.2</v>
          </cell>
          <cell r="I274" t="str">
            <v>x</v>
          </cell>
          <cell r="J274">
            <v>1.6</v>
          </cell>
          <cell r="K274" t="str">
            <v>x</v>
          </cell>
          <cell r="L274">
            <v>1.1499999999999999</v>
          </cell>
          <cell r="M274" t="str">
            <v>x</v>
          </cell>
          <cell r="N274">
            <v>2.74</v>
          </cell>
          <cell r="O274" t="str">
            <v>=</v>
          </cell>
          <cell r="P274">
            <v>345500.848</v>
          </cell>
        </row>
        <row r="275">
          <cell r="D275">
            <v>0</v>
          </cell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80">
          <cell r="A280" t="str">
            <v>Somatória</v>
          </cell>
          <cell r="D280">
            <v>38500</v>
          </cell>
          <cell r="P280">
            <v>345500.848</v>
          </cell>
        </row>
        <row r="282">
          <cell r="N282" t="str">
            <v>CONTRATO</v>
          </cell>
          <cell r="Q282" t="str">
            <v>:</v>
          </cell>
          <cell r="R282">
            <v>492762.68</v>
          </cell>
        </row>
        <row r="283">
          <cell r="B283" t="str">
            <v>Total Líquido Medido  =  Acumulado Atual Medido  -  Acumulado Anterior</v>
          </cell>
          <cell r="N283" t="str">
            <v>Acumulado Anterior</v>
          </cell>
          <cell r="Q283" t="str">
            <v>:</v>
          </cell>
          <cell r="R283">
            <v>399508.89600000001</v>
          </cell>
        </row>
        <row r="284">
          <cell r="B284" t="str">
            <v>Total Líquido Medido  =  345.500,848  -  399.508,896  =  -54.008,048</v>
          </cell>
          <cell r="N284" t="str">
            <v>Acumulado Atual Medido</v>
          </cell>
          <cell r="Q284" t="str">
            <v>:</v>
          </cell>
          <cell r="R284">
            <v>345500.848</v>
          </cell>
        </row>
        <row r="285">
          <cell r="N285" t="str">
            <v>Total Líquido Medido</v>
          </cell>
          <cell r="Q285" t="str">
            <v>:</v>
          </cell>
          <cell r="R285">
            <v>-54008.04800000001</v>
          </cell>
        </row>
        <row r="286">
          <cell r="N286" t="str">
            <v>Saldo de Contrato</v>
          </cell>
          <cell r="Q286" t="str">
            <v>:</v>
          </cell>
          <cell r="R286">
            <v>147261.83199999999</v>
          </cell>
        </row>
        <row r="289">
          <cell r="A289" t="str">
            <v>ITEM</v>
          </cell>
          <cell r="B289" t="str">
            <v>DISCRIMINAÇÃO</v>
          </cell>
          <cell r="Q289" t="str">
            <v>UNIDADE</v>
          </cell>
          <cell r="R289" t="str">
            <v>TOTAL</v>
          </cell>
        </row>
        <row r="290">
          <cell r="A290" t="str">
            <v>3.4</v>
          </cell>
          <cell r="B290" t="str">
            <v>Imprimação</v>
          </cell>
          <cell r="Q290" t="str">
            <v>m²</v>
          </cell>
          <cell r="R290">
            <v>141440</v>
          </cell>
        </row>
        <row r="292">
          <cell r="B292" t="str">
            <v>Estaca</v>
          </cell>
          <cell r="D292" t="str">
            <v>Extensão</v>
          </cell>
          <cell r="F292" t="str">
            <v>Largura</v>
          </cell>
          <cell r="H292" t="str">
            <v>Área</v>
          </cell>
        </row>
        <row r="293">
          <cell r="B293" t="str">
            <v>Inicial</v>
          </cell>
          <cell r="C293" t="str">
            <v>Final</v>
          </cell>
          <cell r="D293" t="str">
            <v>(m)</v>
          </cell>
          <cell r="F293" t="str">
            <v>(m)</v>
          </cell>
          <cell r="H293" t="str">
            <v>(m²)</v>
          </cell>
        </row>
        <row r="294">
          <cell r="B294">
            <v>0</v>
          </cell>
          <cell r="C294">
            <v>447</v>
          </cell>
          <cell r="D294">
            <v>8940</v>
          </cell>
          <cell r="E294" t="str">
            <v>x</v>
          </cell>
          <cell r="F294">
            <v>8</v>
          </cell>
          <cell r="G294" t="str">
            <v>=</v>
          </cell>
          <cell r="H294">
            <v>71520</v>
          </cell>
        </row>
        <row r="295">
          <cell r="B295">
            <v>463</v>
          </cell>
          <cell r="C295">
            <v>780</v>
          </cell>
          <cell r="D295">
            <v>6340</v>
          </cell>
          <cell r="E295" t="str">
            <v>x</v>
          </cell>
          <cell r="F295">
            <v>8</v>
          </cell>
          <cell r="G295" t="str">
            <v>=</v>
          </cell>
          <cell r="H295">
            <v>50720</v>
          </cell>
        </row>
        <row r="296">
          <cell r="B296">
            <v>793</v>
          </cell>
          <cell r="C296">
            <v>913</v>
          </cell>
          <cell r="D296">
            <v>2400</v>
          </cell>
          <cell r="E296" t="str">
            <v>x</v>
          </cell>
          <cell r="F296">
            <v>8</v>
          </cell>
          <cell r="G296" t="str">
            <v>=</v>
          </cell>
          <cell r="H296">
            <v>19200</v>
          </cell>
        </row>
        <row r="297">
          <cell r="B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 t="str">
            <v>Subtotal</v>
          </cell>
          <cell r="D300">
            <v>17680</v>
          </cell>
          <cell r="H300">
            <v>141440</v>
          </cell>
        </row>
        <row r="303">
          <cell r="N303" t="str">
            <v>CONTRATO</v>
          </cell>
          <cell r="Q303" t="str">
            <v>:</v>
          </cell>
          <cell r="R303">
            <v>374960</v>
          </cell>
        </row>
        <row r="304">
          <cell r="B304" t="str">
            <v>Total Líquido Medido  =  Acumulado Atual Medido  -  Acumulado Anterior</v>
          </cell>
          <cell r="N304" t="str">
            <v>Acumulado Anterior</v>
          </cell>
          <cell r="Q304" t="str">
            <v>:</v>
          </cell>
          <cell r="R304">
            <v>48000</v>
          </cell>
        </row>
        <row r="305">
          <cell r="B305" t="str">
            <v>Total Líquido Medido  =  141.440,000  -  48.000,000  =  93.440,000</v>
          </cell>
          <cell r="N305" t="str">
            <v>Acumulado Atual Medido</v>
          </cell>
          <cell r="Q305" t="str">
            <v>:</v>
          </cell>
          <cell r="R305">
            <v>141440</v>
          </cell>
        </row>
        <row r="306">
          <cell r="N306" t="str">
            <v>Total Líquido Medido</v>
          </cell>
          <cell r="Q306" t="str">
            <v>:</v>
          </cell>
          <cell r="R306">
            <v>93440</v>
          </cell>
        </row>
        <row r="307">
          <cell r="N307" t="str">
            <v>Saldo de Contrato</v>
          </cell>
          <cell r="Q307" t="str">
            <v>:</v>
          </cell>
          <cell r="R307">
            <v>233520</v>
          </cell>
        </row>
        <row r="310">
          <cell r="A310" t="str">
            <v>ITEM</v>
          </cell>
          <cell r="B310" t="str">
            <v>DISCRIMINAÇÃO</v>
          </cell>
          <cell r="Q310" t="str">
            <v>UNIDADE</v>
          </cell>
          <cell r="R310" t="str">
            <v>TOTAL</v>
          </cell>
        </row>
        <row r="311">
          <cell r="A311" t="str">
            <v>3.5</v>
          </cell>
          <cell r="B311" t="str">
            <v>Aquisição de asfalto diluído CM-30</v>
          </cell>
          <cell r="Q311" t="str">
            <v>t</v>
          </cell>
          <cell r="R311">
            <v>183.87200000000001</v>
          </cell>
        </row>
        <row r="312">
          <cell r="B312" t="str">
            <v>Área</v>
          </cell>
          <cell r="D312" t="str">
            <v>Taxa Ligante</v>
          </cell>
          <cell r="F312" t="str">
            <v>CM-30</v>
          </cell>
        </row>
        <row r="313">
          <cell r="B313" t="str">
            <v>(m²)</v>
          </cell>
          <cell r="D313" t="str">
            <v>(l/m²)</v>
          </cell>
          <cell r="F313" t="str">
            <v>(ton)</v>
          </cell>
        </row>
        <row r="314">
          <cell r="B314">
            <v>141440</v>
          </cell>
          <cell r="C314" t="str">
            <v>x</v>
          </cell>
          <cell r="D314">
            <v>1.3</v>
          </cell>
          <cell r="E314" t="str">
            <v>=</v>
          </cell>
          <cell r="F314">
            <v>183.87200000000001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8">
          <cell r="N318" t="str">
            <v>CONTRATO</v>
          </cell>
          <cell r="Q318" t="str">
            <v>:</v>
          </cell>
          <cell r="R318">
            <v>487.45</v>
          </cell>
        </row>
        <row r="319">
          <cell r="B319" t="str">
            <v>Total Líquido Medido  =  Acumulado Atual Medido  -  Acumulado Anterior</v>
          </cell>
          <cell r="N319" t="str">
            <v>Acumulado Anterior</v>
          </cell>
          <cell r="Q319" t="str">
            <v>:</v>
          </cell>
          <cell r="R319">
            <v>62.4</v>
          </cell>
        </row>
        <row r="320">
          <cell r="B320" t="str">
            <v>Total Líquido Medido  =  183,872  -  62,400  =  121,472</v>
          </cell>
          <cell r="N320" t="str">
            <v>Acumulado Atual Medido</v>
          </cell>
          <cell r="Q320" t="str">
            <v>:</v>
          </cell>
          <cell r="R320">
            <v>183.87200000000001</v>
          </cell>
        </row>
        <row r="321">
          <cell r="N321" t="str">
            <v>Total Líquido Medido</v>
          </cell>
          <cell r="Q321" t="str">
            <v>:</v>
          </cell>
          <cell r="R321">
            <v>121.47200000000001</v>
          </cell>
        </row>
        <row r="322">
          <cell r="N322" t="str">
            <v>Saldo de Contrato</v>
          </cell>
          <cell r="Q322" t="str">
            <v>:</v>
          </cell>
          <cell r="R322">
            <v>303.57799999999997</v>
          </cell>
        </row>
        <row r="325">
          <cell r="A325" t="str">
            <v>ITEM</v>
          </cell>
          <cell r="B325" t="str">
            <v>DISCRIMINAÇÃO</v>
          </cell>
          <cell r="Q325" t="str">
            <v>UNIDADE</v>
          </cell>
          <cell r="R325" t="str">
            <v>TOTAL</v>
          </cell>
        </row>
        <row r="326">
          <cell r="A326" t="str">
            <v>3.6</v>
          </cell>
          <cell r="B326" t="str">
            <v>Tratamento Superficial Simples c/banho diluido BC</v>
          </cell>
          <cell r="Q326" t="str">
            <v>m²</v>
          </cell>
          <cell r="R326">
            <v>30560</v>
          </cell>
        </row>
        <row r="328">
          <cell r="B328" t="str">
            <v>Estaca</v>
          </cell>
          <cell r="D328" t="str">
            <v>Extensão</v>
          </cell>
          <cell r="F328" t="str">
            <v>Largura</v>
          </cell>
          <cell r="H328" t="str">
            <v>Área</v>
          </cell>
        </row>
        <row r="329">
          <cell r="B329" t="str">
            <v>Inicial</v>
          </cell>
          <cell r="C329" t="str">
            <v>Final</v>
          </cell>
          <cell r="D329" t="str">
            <v>(m)</v>
          </cell>
          <cell r="F329" t="str">
            <v>(m)</v>
          </cell>
          <cell r="H329" t="str">
            <v>(m²)</v>
          </cell>
        </row>
        <row r="330">
          <cell r="B330">
            <v>0</v>
          </cell>
          <cell r="C330">
            <v>447</v>
          </cell>
          <cell r="D330">
            <v>8940</v>
          </cell>
          <cell r="E330" t="str">
            <v>x</v>
          </cell>
          <cell r="F330">
            <v>2</v>
          </cell>
          <cell r="G330" t="str">
            <v>=</v>
          </cell>
          <cell r="H330">
            <v>17880</v>
          </cell>
        </row>
        <row r="331">
          <cell r="B331">
            <v>463</v>
          </cell>
          <cell r="C331">
            <v>780</v>
          </cell>
          <cell r="D331">
            <v>6340</v>
          </cell>
          <cell r="E331" t="str">
            <v>x</v>
          </cell>
          <cell r="F331">
            <v>2</v>
          </cell>
          <cell r="G331" t="str">
            <v>=</v>
          </cell>
          <cell r="H331">
            <v>12680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A336" t="str">
            <v>Subtotal</v>
          </cell>
          <cell r="D336">
            <v>15280</v>
          </cell>
          <cell r="H336">
            <v>30560</v>
          </cell>
        </row>
        <row r="339">
          <cell r="N339" t="str">
            <v>CONTRATO</v>
          </cell>
          <cell r="Q339" t="str">
            <v>:</v>
          </cell>
          <cell r="R339">
            <v>93740</v>
          </cell>
        </row>
        <row r="340">
          <cell r="B340" t="str">
            <v>Total Líquido Medido  =  Acumulado Atual Medido  -  Acumulado Anterior</v>
          </cell>
          <cell r="N340" t="str">
            <v>Acumulado Anterior</v>
          </cell>
          <cell r="Q340" t="str">
            <v>:</v>
          </cell>
          <cell r="R340">
            <v>0</v>
          </cell>
        </row>
        <row r="341">
          <cell r="B341" t="str">
            <v>Total Líquido Medido  =  30.560,000  -  0,000  =  30.560,000</v>
          </cell>
          <cell r="N341" t="str">
            <v>Acumulado Atual Medido</v>
          </cell>
          <cell r="Q341" t="str">
            <v>:</v>
          </cell>
          <cell r="R341">
            <v>30560</v>
          </cell>
        </row>
        <row r="342">
          <cell r="N342" t="str">
            <v>Total Líquido Medido</v>
          </cell>
          <cell r="Q342" t="str">
            <v>:</v>
          </cell>
          <cell r="R342">
            <v>30560</v>
          </cell>
        </row>
        <row r="343">
          <cell r="N343" t="str">
            <v>Saldo de Contrato</v>
          </cell>
          <cell r="Q343" t="str">
            <v>:</v>
          </cell>
          <cell r="R343">
            <v>63180</v>
          </cell>
        </row>
        <row r="346">
          <cell r="A346" t="str">
            <v>ITEM</v>
          </cell>
          <cell r="B346" t="str">
            <v>DISCRIMINAÇÃO</v>
          </cell>
          <cell r="Q346" t="str">
            <v>UNIDADE</v>
          </cell>
          <cell r="R346" t="str">
            <v>TOTAL</v>
          </cell>
        </row>
        <row r="347">
          <cell r="A347" t="str">
            <v>3.7</v>
          </cell>
          <cell r="B347" t="str">
            <v>Tratamento Superficial Duplo c/banho diluido BC</v>
          </cell>
          <cell r="Q347" t="str">
            <v>m²</v>
          </cell>
          <cell r="R347">
            <v>106080</v>
          </cell>
        </row>
        <row r="349">
          <cell r="B349" t="str">
            <v>Estaca</v>
          </cell>
          <cell r="D349" t="str">
            <v>Extensão</v>
          </cell>
          <cell r="F349" t="str">
            <v>Largura</v>
          </cell>
          <cell r="H349" t="str">
            <v>Área</v>
          </cell>
        </row>
        <row r="350">
          <cell r="B350" t="str">
            <v>Inicial</v>
          </cell>
          <cell r="C350" t="str">
            <v>Final</v>
          </cell>
          <cell r="D350" t="str">
            <v>(m)</v>
          </cell>
          <cell r="F350" t="str">
            <v>(m)</v>
          </cell>
          <cell r="H350" t="str">
            <v>(m²)</v>
          </cell>
        </row>
        <row r="351">
          <cell r="B351">
            <v>0</v>
          </cell>
          <cell r="C351">
            <v>447</v>
          </cell>
          <cell r="D351">
            <v>8940</v>
          </cell>
          <cell r="E351" t="str">
            <v>x</v>
          </cell>
          <cell r="F351">
            <v>6</v>
          </cell>
          <cell r="G351" t="str">
            <v/>
          </cell>
          <cell r="H351">
            <v>53640</v>
          </cell>
        </row>
        <row r="352">
          <cell r="B352">
            <v>463</v>
          </cell>
          <cell r="C352">
            <v>780</v>
          </cell>
          <cell r="D352">
            <v>6340</v>
          </cell>
          <cell r="E352" t="str">
            <v>x</v>
          </cell>
          <cell r="F352">
            <v>6</v>
          </cell>
          <cell r="G352" t="str">
            <v/>
          </cell>
          <cell r="H352">
            <v>38040</v>
          </cell>
        </row>
        <row r="353">
          <cell r="B353">
            <v>793</v>
          </cell>
          <cell r="C353">
            <v>913</v>
          </cell>
          <cell r="D353">
            <v>2400</v>
          </cell>
          <cell r="E353" t="str">
            <v>x</v>
          </cell>
          <cell r="F353">
            <v>6</v>
          </cell>
          <cell r="G353" t="str">
            <v/>
          </cell>
          <cell r="H353">
            <v>14400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A357" t="str">
            <v>Subtotal</v>
          </cell>
          <cell r="D357">
            <v>17680</v>
          </cell>
          <cell r="H357">
            <v>106080</v>
          </cell>
        </row>
        <row r="360">
          <cell r="N360" t="str">
            <v>CONTRATO</v>
          </cell>
          <cell r="Q360" t="str">
            <v>:</v>
          </cell>
          <cell r="R360">
            <v>281220</v>
          </cell>
        </row>
        <row r="361">
          <cell r="B361" t="str">
            <v>Total Líquido Medido  =  Acumulado Atual Medido  -  Acumulado Anterior</v>
          </cell>
          <cell r="N361" t="str">
            <v>Acumulado Anterior</v>
          </cell>
          <cell r="Q361" t="str">
            <v>:</v>
          </cell>
          <cell r="R361">
            <v>0</v>
          </cell>
        </row>
        <row r="362">
          <cell r="B362" t="str">
            <v>Total Líquido Medido  =  106.080,000  -  0,000  =  106.080,000</v>
          </cell>
          <cell r="N362" t="str">
            <v>Acumulado Atual Medido</v>
          </cell>
          <cell r="Q362" t="str">
            <v>:</v>
          </cell>
          <cell r="R362">
            <v>106080</v>
          </cell>
        </row>
        <row r="363">
          <cell r="N363" t="str">
            <v>Total Líquido Medido</v>
          </cell>
          <cell r="Q363" t="str">
            <v>:</v>
          </cell>
          <cell r="R363">
            <v>106080</v>
          </cell>
        </row>
        <row r="364">
          <cell r="N364" t="str">
            <v>Saldo de Contrato</v>
          </cell>
          <cell r="Q364" t="str">
            <v>:</v>
          </cell>
          <cell r="R364">
            <v>175140</v>
          </cell>
        </row>
        <row r="368">
          <cell r="A368" t="str">
            <v>ITEM</v>
          </cell>
          <cell r="B368" t="str">
            <v>DISCRIMINAÇÃO</v>
          </cell>
          <cell r="Q368" t="str">
            <v>UNIDADE</v>
          </cell>
          <cell r="R368" t="str">
            <v>TOTAL</v>
          </cell>
        </row>
        <row r="369">
          <cell r="A369" t="str">
            <v>3.8</v>
          </cell>
          <cell r="B369" t="str">
            <v>Aquisição de emulsão asfáltica RR-2C</v>
          </cell>
          <cell r="Q369" t="str">
            <v>t</v>
          </cell>
          <cell r="R369">
            <v>332.78399999999999</v>
          </cell>
        </row>
        <row r="370">
          <cell r="B370" t="str">
            <v>TSD</v>
          </cell>
        </row>
        <row r="371">
          <cell r="B371" t="str">
            <v>Área</v>
          </cell>
          <cell r="D371" t="str">
            <v>Taxa Ligante</v>
          </cell>
          <cell r="F371" t="str">
            <v>CM-30</v>
          </cell>
        </row>
        <row r="372">
          <cell r="B372" t="str">
            <v>(m²)</v>
          </cell>
          <cell r="D372" t="str">
            <v>(l/m²)</v>
          </cell>
          <cell r="F372" t="str">
            <v>(ton)</v>
          </cell>
        </row>
        <row r="373">
          <cell r="B373">
            <v>30560</v>
          </cell>
          <cell r="C373" t="str">
            <v>x</v>
          </cell>
          <cell r="D373">
            <v>3.6</v>
          </cell>
          <cell r="E373" t="str">
            <v>=</v>
          </cell>
          <cell r="F373">
            <v>110.01600000000001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Subtotal</v>
          </cell>
          <cell r="F375">
            <v>110.01600000000001</v>
          </cell>
        </row>
        <row r="377">
          <cell r="B377" t="str">
            <v>TSS</v>
          </cell>
        </row>
        <row r="378">
          <cell r="B378" t="str">
            <v>Área</v>
          </cell>
          <cell r="D378" t="str">
            <v>Taxa Ligante</v>
          </cell>
          <cell r="F378" t="str">
            <v>CM-30</v>
          </cell>
        </row>
        <row r="379">
          <cell r="B379" t="str">
            <v>(m²)</v>
          </cell>
          <cell r="D379" t="str">
            <v>(l/m²)</v>
          </cell>
          <cell r="F379" t="str">
            <v>(ton)</v>
          </cell>
        </row>
        <row r="380">
          <cell r="B380">
            <v>106080</v>
          </cell>
          <cell r="C380" t="str">
            <v>x</v>
          </cell>
          <cell r="D380">
            <v>2.1</v>
          </cell>
          <cell r="E380" t="str">
            <v>=</v>
          </cell>
          <cell r="F380">
            <v>222.768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Subtotal</v>
          </cell>
          <cell r="F382">
            <v>222.768</v>
          </cell>
        </row>
        <row r="384">
          <cell r="A384" t="str">
            <v>Total</v>
          </cell>
          <cell r="F384">
            <v>332.78399999999999</v>
          </cell>
        </row>
        <row r="386">
          <cell r="N386" t="str">
            <v>CONTRATO</v>
          </cell>
          <cell r="Q386" t="str">
            <v>:</v>
          </cell>
          <cell r="R386">
            <v>1209.25</v>
          </cell>
        </row>
        <row r="387">
          <cell r="B387" t="str">
            <v>Total Líquido Medido  =  Acumulado Atual Medido  -  Acumulado Anterior</v>
          </cell>
          <cell r="N387" t="str">
            <v>Acumulado Anterior</v>
          </cell>
          <cell r="Q387" t="str">
            <v>:</v>
          </cell>
          <cell r="R387">
            <v>0</v>
          </cell>
        </row>
        <row r="388">
          <cell r="B388" t="str">
            <v>Total Líquido Medido  =  332,784  -  0,000  =  332,784</v>
          </cell>
          <cell r="N388" t="str">
            <v>Acumulado Atual Medido</v>
          </cell>
          <cell r="Q388" t="str">
            <v>:</v>
          </cell>
          <cell r="R388">
            <v>332.78399999999999</v>
          </cell>
        </row>
        <row r="389">
          <cell r="N389" t="str">
            <v>Total Líquido Medido</v>
          </cell>
          <cell r="Q389" t="str">
            <v>:</v>
          </cell>
          <cell r="R389">
            <v>332.78399999999999</v>
          </cell>
        </row>
        <row r="390">
          <cell r="N390" t="str">
            <v>Saldo de Contrato</v>
          </cell>
          <cell r="Q390" t="str">
            <v>:</v>
          </cell>
          <cell r="R390">
            <v>876.46600000000001</v>
          </cell>
        </row>
        <row r="394">
          <cell r="A394" t="str">
            <v>ITEM</v>
          </cell>
          <cell r="B394" t="str">
            <v>DISCRIMINAÇÃO</v>
          </cell>
          <cell r="Q394" t="str">
            <v>UNIDADE</v>
          </cell>
          <cell r="R394" t="str">
            <v>TOTAL</v>
          </cell>
        </row>
        <row r="395">
          <cell r="A395" t="str">
            <v>3.9</v>
          </cell>
          <cell r="B395" t="str">
            <v>Aquisição de brita P/ TSS e TSD</v>
          </cell>
          <cell r="Q395" t="str">
            <v>m³</v>
          </cell>
          <cell r="R395">
            <v>4500</v>
          </cell>
        </row>
        <row r="396">
          <cell r="B396" t="str">
            <v>TSD</v>
          </cell>
        </row>
        <row r="397">
          <cell r="B397" t="str">
            <v>Estaca</v>
          </cell>
          <cell r="D397" t="str">
            <v>Extensão</v>
          </cell>
          <cell r="F397" t="str">
            <v>Largura</v>
          </cell>
          <cell r="H397" t="str">
            <v>Taxa Brita</v>
          </cell>
          <cell r="J397" t="str">
            <v>Densidade</v>
          </cell>
          <cell r="L397" t="str">
            <v>Volume</v>
          </cell>
        </row>
        <row r="398">
          <cell r="B398" t="str">
            <v>Inicial</v>
          </cell>
          <cell r="C398" t="str">
            <v>Final</v>
          </cell>
          <cell r="D398" t="str">
            <v>(m)</v>
          </cell>
          <cell r="F398" t="str">
            <v>(m)</v>
          </cell>
          <cell r="H398" t="str">
            <v>(t/m²)</v>
          </cell>
          <cell r="J398" t="str">
            <v>(t/m³)</v>
          </cell>
          <cell r="L398" t="str">
            <v>(m³)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0</v>
          </cell>
          <cell r="C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4">
          <cell r="A404" t="str">
            <v>Subtotal</v>
          </cell>
          <cell r="D404">
            <v>0</v>
          </cell>
          <cell r="L404">
            <v>0</v>
          </cell>
        </row>
        <row r="406">
          <cell r="B406" t="str">
            <v>TSS</v>
          </cell>
        </row>
        <row r="407">
          <cell r="B407" t="str">
            <v>Estaca</v>
          </cell>
          <cell r="D407" t="str">
            <v>Extensão</v>
          </cell>
          <cell r="F407" t="str">
            <v>Largura</v>
          </cell>
          <cell r="H407" t="str">
            <v>Taxa Brita</v>
          </cell>
          <cell r="J407" t="str">
            <v>Densidade</v>
          </cell>
          <cell r="L407" t="str">
            <v>Volume</v>
          </cell>
        </row>
        <row r="408">
          <cell r="B408" t="str">
            <v>Inicial</v>
          </cell>
          <cell r="C408" t="str">
            <v>Final</v>
          </cell>
          <cell r="D408" t="str">
            <v>(m)</v>
          </cell>
          <cell r="F408" t="str">
            <v>(m)</v>
          </cell>
          <cell r="H408" t="str">
            <v>(t/m²)</v>
          </cell>
          <cell r="J408" t="str">
            <v>(t/m³)</v>
          </cell>
          <cell r="L408" t="str">
            <v>(m³)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3">
          <cell r="A413" t="str">
            <v>Subtotal</v>
          </cell>
          <cell r="D413">
            <v>0</v>
          </cell>
          <cell r="L413">
            <v>0</v>
          </cell>
        </row>
        <row r="415">
          <cell r="D415" t="str">
            <v>TSD</v>
          </cell>
          <cell r="F415" t="str">
            <v>TSS</v>
          </cell>
          <cell r="H415" t="str">
            <v>Volume</v>
          </cell>
        </row>
        <row r="416">
          <cell r="A416" t="str">
            <v>Volume de Brita</v>
          </cell>
          <cell r="D416" t="str">
            <v>(m³)</v>
          </cell>
          <cell r="F416" t="str">
            <v>(m³)</v>
          </cell>
          <cell r="H416" t="str">
            <v>(m³)</v>
          </cell>
        </row>
        <row r="417">
          <cell r="A417" t="str">
            <v>Total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4500</v>
          </cell>
        </row>
        <row r="419">
          <cell r="N419" t="str">
            <v>CONTRATO</v>
          </cell>
          <cell r="Q419" t="str">
            <v>:</v>
          </cell>
          <cell r="R419">
            <v>5624.4</v>
          </cell>
        </row>
        <row r="420">
          <cell r="B420" t="str">
            <v>Total Líquido Medido  =  Acumulado Atual Medido  -  Acumulado Anterior</v>
          </cell>
          <cell r="N420" t="str">
            <v>Acumulado Anterior</v>
          </cell>
          <cell r="Q420" t="str">
            <v>:</v>
          </cell>
          <cell r="R420">
            <v>3600</v>
          </cell>
        </row>
        <row r="421">
          <cell r="B421" t="str">
            <v>Total Líquido Medido  =  4.500,000  -  3.600,000  =  900,000</v>
          </cell>
          <cell r="N421" t="str">
            <v>Acumulado Atual Medido</v>
          </cell>
          <cell r="Q421" t="str">
            <v>:</v>
          </cell>
          <cell r="R421">
            <v>4500</v>
          </cell>
        </row>
        <row r="422">
          <cell r="N422" t="str">
            <v>Total Líquido Medido</v>
          </cell>
          <cell r="Q422" t="str">
            <v>:</v>
          </cell>
          <cell r="R422">
            <v>900</v>
          </cell>
        </row>
        <row r="423">
          <cell r="N423" t="str">
            <v>Saldo de Contrato</v>
          </cell>
          <cell r="Q423" t="str">
            <v>:</v>
          </cell>
          <cell r="R423">
            <v>1124.3999999999996</v>
          </cell>
        </row>
        <row r="425">
          <cell r="A425" t="str">
            <v>ITEM</v>
          </cell>
          <cell r="B425" t="str">
            <v>DISCRIMINAÇÃO</v>
          </cell>
          <cell r="Q425" t="str">
            <v>UNIDADE</v>
          </cell>
          <cell r="R425" t="str">
            <v>TOTAL</v>
          </cell>
        </row>
        <row r="426">
          <cell r="A426" t="str">
            <v>3.10</v>
          </cell>
          <cell r="B426" t="str">
            <v>Transp.comercial brita p/TSS e TSD, DMT=193,00km</v>
          </cell>
          <cell r="Q426" t="str">
            <v>t.km</v>
          </cell>
          <cell r="R426">
            <v>1329750</v>
          </cell>
        </row>
        <row r="427">
          <cell r="B427" t="str">
            <v>Volume</v>
          </cell>
          <cell r="D427" t="str">
            <v>Densidade</v>
          </cell>
          <cell r="F427" t="str">
            <v>DMT</v>
          </cell>
          <cell r="H427" t="str">
            <v>Transporte</v>
          </cell>
        </row>
        <row r="428">
          <cell r="B428" t="str">
            <v>(m³)</v>
          </cell>
          <cell r="D428" t="str">
            <v>(t/m³)</v>
          </cell>
          <cell r="F428" t="str">
            <v>(km)</v>
          </cell>
          <cell r="H428" t="str">
            <v>(tkm)</v>
          </cell>
        </row>
        <row r="429">
          <cell r="B429">
            <v>4500</v>
          </cell>
          <cell r="C429" t="str">
            <v>x</v>
          </cell>
          <cell r="D429">
            <v>1.5</v>
          </cell>
          <cell r="E429" t="str">
            <v>x</v>
          </cell>
          <cell r="F429">
            <v>197</v>
          </cell>
          <cell r="G429" t="str">
            <v>=</v>
          </cell>
          <cell r="H429">
            <v>1329750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H431">
            <v>1329750</v>
          </cell>
        </row>
        <row r="433">
          <cell r="N433" t="str">
            <v>CONTRATO</v>
          </cell>
          <cell r="Q433" t="str">
            <v>:</v>
          </cell>
          <cell r="R433">
            <v>1628263.8</v>
          </cell>
        </row>
        <row r="434">
          <cell r="B434" t="str">
            <v>Total Líquido Medido  =  Acumulado Atual Medido  -  Acumulado Anterior</v>
          </cell>
          <cell r="N434" t="str">
            <v>Acumulado Anterior</v>
          </cell>
          <cell r="Q434" t="str">
            <v>:</v>
          </cell>
          <cell r="R434">
            <v>1042200</v>
          </cell>
        </row>
        <row r="435">
          <cell r="B435" t="str">
            <v>Total Líquido Medido  =  1.329.750,000  -  1.042.200,000  =  287.550,000</v>
          </cell>
          <cell r="N435" t="str">
            <v>Acumulado Atual Medido</v>
          </cell>
          <cell r="Q435" t="str">
            <v>:</v>
          </cell>
          <cell r="R435">
            <v>1329750</v>
          </cell>
        </row>
        <row r="436">
          <cell r="N436" t="str">
            <v>Total Líquido Medido</v>
          </cell>
          <cell r="Q436" t="str">
            <v>:</v>
          </cell>
          <cell r="R436">
            <v>287550</v>
          </cell>
        </row>
        <row r="437">
          <cell r="N437" t="str">
            <v>Saldo de Contrato</v>
          </cell>
          <cell r="Q437" t="str">
            <v>:</v>
          </cell>
          <cell r="R437">
            <v>298513.80000000005</v>
          </cell>
        </row>
        <row r="439">
          <cell r="A439" t="str">
            <v>ITEM</v>
          </cell>
          <cell r="B439" t="str">
            <v>DISCRIMINAÇÃO</v>
          </cell>
          <cell r="Q439" t="str">
            <v>UNIDADE</v>
          </cell>
          <cell r="R439" t="str">
            <v>TOTAL</v>
          </cell>
        </row>
        <row r="440">
          <cell r="A440" t="str">
            <v>3.11</v>
          </cell>
          <cell r="B440" t="str">
            <v>Transp. comercial de CM-30 e RR-2C DMT=607,00km</v>
          </cell>
          <cell r="Q440" t="str">
            <v>t.km</v>
          </cell>
          <cell r="R440">
            <v>516.65599999999995</v>
          </cell>
        </row>
        <row r="441">
          <cell r="D441" t="str">
            <v>Quant.</v>
          </cell>
        </row>
        <row r="442">
          <cell r="B442" t="str">
            <v>Material</v>
          </cell>
          <cell r="D442" t="str">
            <v>(t)</v>
          </cell>
        </row>
        <row r="443">
          <cell r="B443" t="str">
            <v>CM-30</v>
          </cell>
          <cell r="C443" t="str">
            <v>=</v>
          </cell>
          <cell r="D443">
            <v>183.87200000000001</v>
          </cell>
        </row>
        <row r="444">
          <cell r="B444" t="str">
            <v>RR-2C</v>
          </cell>
          <cell r="C444" t="str">
            <v>=</v>
          </cell>
          <cell r="D444">
            <v>332.78399999999999</v>
          </cell>
        </row>
        <row r="445">
          <cell r="B445" t="str">
            <v>TOTAL</v>
          </cell>
          <cell r="C445" t="str">
            <v>=</v>
          </cell>
          <cell r="D445">
            <v>516.65599999999995</v>
          </cell>
        </row>
        <row r="448">
          <cell r="N448" t="str">
            <v>CONTRATO</v>
          </cell>
          <cell r="Q448" t="str">
            <v>:</v>
          </cell>
          <cell r="R448">
            <v>1696.7</v>
          </cell>
        </row>
        <row r="449">
          <cell r="B449" t="str">
            <v>Total Líquido Medido  =  Acumulado Atual Medido  -  Acumulado Anterior</v>
          </cell>
          <cell r="N449" t="str">
            <v>Acumulado Anterior</v>
          </cell>
          <cell r="Q449" t="str">
            <v>:</v>
          </cell>
          <cell r="R449">
            <v>62.4</v>
          </cell>
        </row>
        <row r="450">
          <cell r="B450" t="str">
            <v>Total Líquido Medido  =  516,656  -  62,400  =  454,256</v>
          </cell>
          <cell r="N450" t="str">
            <v>Acumulado Atual Medido</v>
          </cell>
          <cell r="Q450" t="str">
            <v>:</v>
          </cell>
          <cell r="R450">
            <v>516.65599999999995</v>
          </cell>
        </row>
        <row r="451">
          <cell r="N451" t="str">
            <v>Total Líquido Medido</v>
          </cell>
          <cell r="Q451" t="str">
            <v>:</v>
          </cell>
          <cell r="R451">
            <v>454.25599999999997</v>
          </cell>
        </row>
        <row r="452">
          <cell r="N452" t="str">
            <v>Saldo de Contrato</v>
          </cell>
          <cell r="Q452" t="str">
            <v>:</v>
          </cell>
          <cell r="R452">
            <v>1180.0440000000001</v>
          </cell>
        </row>
        <row r="455">
          <cell r="A455" t="str">
            <v>ITEM</v>
          </cell>
          <cell r="B455" t="str">
            <v>DISCRIMINAÇÃO</v>
          </cell>
          <cell r="Q455" t="str">
            <v>UNIDADE</v>
          </cell>
          <cell r="R455" t="str">
            <v>TOTAL</v>
          </cell>
        </row>
        <row r="456">
          <cell r="A456" t="str">
            <v>3.12</v>
          </cell>
          <cell r="B456" t="str">
            <v>Transporte local de brita c/DMT = 23,435 km</v>
          </cell>
          <cell r="Q456" t="str">
            <v>t.km</v>
          </cell>
          <cell r="R456">
            <v>51277.821000000004</v>
          </cell>
        </row>
        <row r="457">
          <cell r="B457" t="str">
            <v>Volume</v>
          </cell>
          <cell r="D457" t="str">
            <v>Densidade</v>
          </cell>
          <cell r="F457" t="str">
            <v>DMT</v>
          </cell>
          <cell r="H457" t="str">
            <v>Transporte</v>
          </cell>
        </row>
        <row r="458">
          <cell r="B458" t="str">
            <v>(m³)</v>
          </cell>
          <cell r="D458" t="str">
            <v>(t/m³)</v>
          </cell>
          <cell r="F458" t="str">
            <v>(km)</v>
          </cell>
          <cell r="H458" t="str">
            <v>(tkm)</v>
          </cell>
        </row>
        <row r="459">
          <cell r="B459">
            <v>2785.4</v>
          </cell>
          <cell r="C459" t="str">
            <v>x</v>
          </cell>
          <cell r="D459">
            <v>1.5</v>
          </cell>
          <cell r="E459" t="str">
            <v>x</v>
          </cell>
          <cell r="F459">
            <v>12.273</v>
          </cell>
          <cell r="G459" t="str">
            <v>=</v>
          </cell>
          <cell r="H459">
            <v>51277.821000000004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H461">
            <v>51277.821000000004</v>
          </cell>
        </row>
        <row r="463">
          <cell r="N463" t="str">
            <v>CONTRATO</v>
          </cell>
          <cell r="Q463" t="str">
            <v>:</v>
          </cell>
          <cell r="R463">
            <v>197753.9</v>
          </cell>
        </row>
        <row r="464">
          <cell r="B464" t="str">
            <v>Total Líquido Medido  =  Acumulado Atual Medido  -  Acumulado Anterior</v>
          </cell>
          <cell r="N464" t="str">
            <v>Acumulado Anterior</v>
          </cell>
          <cell r="Q464" t="str">
            <v>:</v>
          </cell>
          <cell r="R464">
            <v>0</v>
          </cell>
        </row>
        <row r="465">
          <cell r="B465" t="str">
            <v>Total Líquido Medido  =  51.277,821  -  0,000  =  51.277,821</v>
          </cell>
          <cell r="N465" t="str">
            <v>Acumulado Atual Medido</v>
          </cell>
          <cell r="Q465" t="str">
            <v>:</v>
          </cell>
          <cell r="R465">
            <v>51277.821000000004</v>
          </cell>
        </row>
        <row r="466">
          <cell r="N466" t="str">
            <v>Total Líquido Medido</v>
          </cell>
          <cell r="Q466" t="str">
            <v>:</v>
          </cell>
          <cell r="R466">
            <v>51277.821000000004</v>
          </cell>
        </row>
        <row r="467">
          <cell r="N467" t="str">
            <v>Saldo de Contrato</v>
          </cell>
          <cell r="Q467" t="str">
            <v>:</v>
          </cell>
          <cell r="R467">
            <v>146476.079</v>
          </cell>
        </row>
        <row r="470">
          <cell r="A470" t="str">
            <v>ITEM</v>
          </cell>
          <cell r="B470" t="str">
            <v>DISCRIMINAÇÃO</v>
          </cell>
          <cell r="Q470" t="str">
            <v>UNIDADE</v>
          </cell>
          <cell r="R470" t="str">
            <v>TOTAL</v>
          </cell>
        </row>
        <row r="471">
          <cell r="A471" t="str">
            <v>3.13</v>
          </cell>
          <cell r="B471" t="str">
            <v>Transporte local de CM-30 e RR-2C c/DMT=8,435 km</v>
          </cell>
          <cell r="Q471" t="str">
            <v>t.km</v>
          </cell>
          <cell r="R471">
            <v>0.69899999999999995</v>
          </cell>
        </row>
        <row r="472">
          <cell r="B472" t="str">
            <v>Asfalto diluído CM-30</v>
          </cell>
        </row>
        <row r="473">
          <cell r="B473" t="str">
            <v>CM-30</v>
          </cell>
          <cell r="D473" t="str">
            <v>DMT</v>
          </cell>
          <cell r="F473" t="str">
            <v>Transporte</v>
          </cell>
        </row>
        <row r="474">
          <cell r="B474" t="str">
            <v>(ton)</v>
          </cell>
          <cell r="D474" t="str">
            <v>(km)</v>
          </cell>
          <cell r="F474" t="str">
            <v>(tkm)</v>
          </cell>
        </row>
        <row r="475">
          <cell r="B475">
            <v>183.87200000000001</v>
          </cell>
          <cell r="C475" t="str">
            <v>x</v>
          </cell>
          <cell r="D475">
            <v>0</v>
          </cell>
          <cell r="E475" t="str">
            <v>=</v>
          </cell>
          <cell r="F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A477" t="str">
            <v>Subtotal</v>
          </cell>
          <cell r="F477">
            <v>0</v>
          </cell>
        </row>
        <row r="479">
          <cell r="B479" t="str">
            <v>Emulsão asfáltica RR-2C</v>
          </cell>
        </row>
        <row r="480">
          <cell r="B480" t="str">
            <v>RR-2C</v>
          </cell>
          <cell r="D480" t="str">
            <v>DMT</v>
          </cell>
          <cell r="F480" t="str">
            <v>Transporte</v>
          </cell>
        </row>
        <row r="481">
          <cell r="B481" t="str">
            <v>(ton)</v>
          </cell>
          <cell r="D481" t="str">
            <v>(km)</v>
          </cell>
          <cell r="F481" t="str">
            <v>(tkm)</v>
          </cell>
        </row>
        <row r="482">
          <cell r="B482">
            <v>332.78399999999999</v>
          </cell>
          <cell r="C482" t="str">
            <v>x</v>
          </cell>
          <cell r="D482">
            <v>2.1</v>
          </cell>
          <cell r="E482" t="str">
            <v>=</v>
          </cell>
          <cell r="F482">
            <v>0.69899999999999995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Subtotal</v>
          </cell>
          <cell r="F484">
            <v>0.69899999999999995</v>
          </cell>
        </row>
        <row r="486">
          <cell r="A486" t="str">
            <v>Total</v>
          </cell>
          <cell r="F486">
            <v>0.69899999999999995</v>
          </cell>
        </row>
        <row r="488">
          <cell r="N488" t="str">
            <v>CONTRATO</v>
          </cell>
          <cell r="Q488" t="str">
            <v>:</v>
          </cell>
          <cell r="R488">
            <v>14311.66</v>
          </cell>
        </row>
        <row r="489">
          <cell r="B489" t="str">
            <v>Total Líquido Medido  =  Acumulado Atual Medido  -  Acumulado Anterior</v>
          </cell>
          <cell r="N489" t="str">
            <v>Acumulado Anterior</v>
          </cell>
          <cell r="Q489" t="str">
            <v>:</v>
          </cell>
          <cell r="R489">
            <v>526.34400000000005</v>
          </cell>
        </row>
        <row r="490">
          <cell r="B490" t="str">
            <v>Total Líquido Medido  =  0,699  -  526,344  =  -525,645</v>
          </cell>
          <cell r="N490" t="str">
            <v>Acumulado Atual Medido</v>
          </cell>
          <cell r="Q490" t="str">
            <v>:</v>
          </cell>
          <cell r="R490">
            <v>0.69899999999999995</v>
          </cell>
        </row>
        <row r="491">
          <cell r="N491" t="str">
            <v>Total Líquido Medido</v>
          </cell>
          <cell r="Q491" t="str">
            <v>:</v>
          </cell>
          <cell r="R491">
            <v>-525.6450000000001</v>
          </cell>
        </row>
        <row r="492">
          <cell r="N492" t="str">
            <v>Saldo de Contrato</v>
          </cell>
          <cell r="Q492" t="str">
            <v>:</v>
          </cell>
          <cell r="R492">
            <v>14310.960999999999</v>
          </cell>
        </row>
        <row r="496">
          <cell r="A496" t="str">
            <v>ITEM</v>
          </cell>
          <cell r="B496" t="str">
            <v>DISCRIMINAÇÃO</v>
          </cell>
          <cell r="Q496" t="str">
            <v>UNIDADE</v>
          </cell>
          <cell r="R496" t="str">
            <v>TOTAL</v>
          </cell>
        </row>
        <row r="497">
          <cell r="B497" t="e">
            <v>#N/A</v>
          </cell>
          <cell r="Q497" t="e">
            <v>#N/A</v>
          </cell>
          <cell r="R497">
            <v>13276.416999999999</v>
          </cell>
        </row>
        <row r="498">
          <cell r="B498" t="str">
            <v>REGULARIZAÇÃO</v>
          </cell>
        </row>
        <row r="499">
          <cell r="B499" t="str">
            <v>Área</v>
          </cell>
          <cell r="D499" t="str">
            <v>Espessura</v>
          </cell>
          <cell r="F499" t="str">
            <v>Água</v>
          </cell>
          <cell r="H499" t="str">
            <v>DMT</v>
          </cell>
          <cell r="J499" t="str">
            <v>Transporte</v>
          </cell>
        </row>
        <row r="500">
          <cell r="B500" t="str">
            <v>(m²)</v>
          </cell>
          <cell r="D500" t="str">
            <v>(m)</v>
          </cell>
          <cell r="F500" t="str">
            <v>(t/m³)</v>
          </cell>
          <cell r="H500" t="str">
            <v>(km)</v>
          </cell>
          <cell r="J500" t="str">
            <v>(tkm)</v>
          </cell>
        </row>
        <row r="501">
          <cell r="B501">
            <v>358800</v>
          </cell>
          <cell r="C501" t="str">
            <v>x</v>
          </cell>
          <cell r="D501">
            <v>0.15</v>
          </cell>
          <cell r="E501" t="str">
            <v>x</v>
          </cell>
          <cell r="F501">
            <v>120</v>
          </cell>
          <cell r="G501" t="str">
            <v>x</v>
          </cell>
          <cell r="H501">
            <v>1.1100000000000001</v>
          </cell>
          <cell r="I501" t="str">
            <v>=</v>
          </cell>
          <cell r="J501">
            <v>7168.8239999999996</v>
          </cell>
        </row>
        <row r="503">
          <cell r="A503" t="str">
            <v>SUBTOTAL</v>
          </cell>
          <cell r="J503">
            <v>7168.8239999999996</v>
          </cell>
        </row>
        <row r="504">
          <cell r="B504" t="str">
            <v>BASE</v>
          </cell>
        </row>
        <row r="505">
          <cell r="B505" t="str">
            <v>Volume</v>
          </cell>
          <cell r="D505" t="str">
            <v>Água</v>
          </cell>
          <cell r="F505" t="str">
            <v>DMT</v>
          </cell>
          <cell r="H505" t="str">
            <v>Transporte</v>
          </cell>
        </row>
        <row r="506">
          <cell r="B506" t="str">
            <v>(m³)</v>
          </cell>
          <cell r="D506" t="str">
            <v>(t/m³)</v>
          </cell>
          <cell r="F506" t="str">
            <v>(km)</v>
          </cell>
          <cell r="H506" t="str">
            <v>(tkm)</v>
          </cell>
        </row>
        <row r="507">
          <cell r="B507">
            <v>34389.599999999999</v>
          </cell>
          <cell r="C507" t="str">
            <v>x</v>
          </cell>
          <cell r="D507">
            <v>160</v>
          </cell>
          <cell r="E507" t="str">
            <v>x</v>
          </cell>
          <cell r="F507">
            <v>1.1100000000000001</v>
          </cell>
          <cell r="G507" t="str">
            <v>=</v>
          </cell>
          <cell r="H507">
            <v>6107.5929999999998</v>
          </cell>
        </row>
        <row r="509">
          <cell r="A509" t="str">
            <v>SUBTOTAL</v>
          </cell>
          <cell r="H509">
            <v>6107.5929999999998</v>
          </cell>
        </row>
        <row r="510">
          <cell r="A510" t="str">
            <v>TOTAL</v>
          </cell>
          <cell r="H510">
            <v>13276.416999999999</v>
          </cell>
        </row>
        <row r="512">
          <cell r="N512" t="str">
            <v>CONTRATO</v>
          </cell>
          <cell r="Q512" t="str">
            <v>:</v>
          </cell>
          <cell r="R512" t="e">
            <v>#N/A</v>
          </cell>
        </row>
        <row r="513">
          <cell r="B513" t="str">
            <v>Total Líquido Medido  =  Acumulado Atual Medido  -  Acumulado Anterior</v>
          </cell>
          <cell r="N513" t="str">
            <v>Acumulado Anterior</v>
          </cell>
          <cell r="Q513" t="str">
            <v>:</v>
          </cell>
          <cell r="R513" t="e">
            <v>#N/A</v>
          </cell>
        </row>
        <row r="514">
          <cell r="B514" t="e">
            <v>#N/A</v>
          </cell>
          <cell r="N514" t="str">
            <v>Acumulado Atual Medido</v>
          </cell>
          <cell r="Q514" t="str">
            <v>:</v>
          </cell>
          <cell r="R514" t="e">
            <v>#N/A</v>
          </cell>
        </row>
        <row r="515">
          <cell r="N515" t="str">
            <v>Total Líquido Medido</v>
          </cell>
          <cell r="Q515" t="str">
            <v>:</v>
          </cell>
          <cell r="R515" t="e">
            <v>#N/A</v>
          </cell>
        </row>
        <row r="516">
          <cell r="N516" t="str">
            <v>Saldo de Contrato</v>
          </cell>
          <cell r="Q516" t="str">
            <v>:</v>
          </cell>
          <cell r="R516" t="e">
            <v>#N/A</v>
          </cell>
        </row>
        <row r="520">
          <cell r="A520" t="str">
            <v>4.0</v>
          </cell>
          <cell r="B520" t="str">
            <v>DRENAGEM SUPERFICIAL E OBRAS D'ARTES CORRENTES</v>
          </cell>
        </row>
        <row r="522">
          <cell r="A522" t="str">
            <v>ITEM</v>
          </cell>
          <cell r="B522" t="str">
            <v>DISCRIMINAÇÃO</v>
          </cell>
          <cell r="Q522" t="str">
            <v>UNIDADE</v>
          </cell>
          <cell r="R522" t="str">
            <v>TOTAL</v>
          </cell>
        </row>
        <row r="523">
          <cell r="A523" t="str">
            <v>4.1</v>
          </cell>
          <cell r="B523" t="str">
            <v>Meio-fio de concreto - MFC 05 AC/BC</v>
          </cell>
          <cell r="Q523" t="str">
            <v>m</v>
          </cell>
          <cell r="R523">
            <v>0</v>
          </cell>
        </row>
        <row r="525">
          <cell r="N525" t="str">
            <v>CONTRATO</v>
          </cell>
          <cell r="Q525" t="str">
            <v>:</v>
          </cell>
          <cell r="R525">
            <v>18748</v>
          </cell>
        </row>
        <row r="526">
          <cell r="B526" t="str">
            <v>Total Líquido Medido  =  Acumulado Atual Medido  -  Acumulado Anterior</v>
          </cell>
          <cell r="N526" t="str">
            <v>Acumulado Anterior</v>
          </cell>
          <cell r="Q526" t="str">
            <v>:</v>
          </cell>
          <cell r="R526">
            <v>0</v>
          </cell>
        </row>
        <row r="527">
          <cell r="B527" t="str">
            <v>Total Líquido Medido  =  0,000  -  0,000  =  0,000</v>
          </cell>
          <cell r="N527" t="str">
            <v>Acumulado Atual Medido</v>
          </cell>
          <cell r="Q527" t="str">
            <v>:</v>
          </cell>
          <cell r="R527">
            <v>0</v>
          </cell>
        </row>
        <row r="528">
          <cell r="N528" t="str">
            <v>Total Líquido Medido</v>
          </cell>
          <cell r="Q528" t="str">
            <v>:</v>
          </cell>
          <cell r="R528">
            <v>0</v>
          </cell>
        </row>
        <row r="529">
          <cell r="N529" t="str">
            <v>Saldo de Contrato</v>
          </cell>
          <cell r="Q529" t="str">
            <v>:</v>
          </cell>
          <cell r="R529">
            <v>18748</v>
          </cell>
        </row>
        <row r="532">
          <cell r="A532" t="str">
            <v>ITEM</v>
          </cell>
          <cell r="B532" t="str">
            <v>DISCRIMINAÇÃO</v>
          </cell>
          <cell r="Q532" t="str">
            <v>UNIDADE</v>
          </cell>
          <cell r="R532" t="str">
            <v>TOTAL</v>
          </cell>
        </row>
        <row r="533">
          <cell r="A533" t="str">
            <v>4.2</v>
          </cell>
          <cell r="B533" t="str">
            <v>Sarjeta triangular de concreto - STC 02 AC/BC</v>
          </cell>
          <cell r="Q533" t="str">
            <v>m</v>
          </cell>
          <cell r="R533">
            <v>0</v>
          </cell>
        </row>
        <row r="535">
          <cell r="N535" t="str">
            <v>CONTRATO</v>
          </cell>
          <cell r="Q535" t="str">
            <v>:</v>
          </cell>
          <cell r="R535">
            <v>3281</v>
          </cell>
        </row>
        <row r="536">
          <cell r="B536" t="str">
            <v>Total Líquido Medido  =  Acumulado Atual Medido  -  Acumulado Anterior</v>
          </cell>
          <cell r="N536" t="str">
            <v>Acumulado Anterior</v>
          </cell>
          <cell r="Q536" t="str">
            <v>:</v>
          </cell>
          <cell r="R536">
            <v>0</v>
          </cell>
        </row>
        <row r="537">
          <cell r="B537" t="str">
            <v>Total Líquido Medido  =  0,000  -  0,000  =  0,000</v>
          </cell>
          <cell r="N537" t="str">
            <v>Acumulado Atual Medido</v>
          </cell>
          <cell r="Q537" t="str">
            <v>:</v>
          </cell>
          <cell r="R537">
            <v>0</v>
          </cell>
        </row>
        <row r="538">
          <cell r="N538" t="str">
            <v>Total Líquido Medido</v>
          </cell>
          <cell r="Q538" t="str">
            <v>:</v>
          </cell>
          <cell r="R538">
            <v>0</v>
          </cell>
        </row>
        <row r="539">
          <cell r="N539" t="str">
            <v>Saldo de Contrato</v>
          </cell>
          <cell r="Q539" t="str">
            <v>:</v>
          </cell>
          <cell r="R539">
            <v>3281</v>
          </cell>
        </row>
        <row r="542">
          <cell r="A542" t="str">
            <v>ITEM</v>
          </cell>
          <cell r="B542" t="str">
            <v>DISCRIMINAÇÃO</v>
          </cell>
          <cell r="Q542" t="str">
            <v>UNIDADE</v>
          </cell>
          <cell r="R542" t="str">
            <v>TOTAL</v>
          </cell>
        </row>
        <row r="543">
          <cell r="A543" t="str">
            <v>4.3</v>
          </cell>
          <cell r="B543" t="str">
            <v>Entrada d'água - EDA 02 AC/BC</v>
          </cell>
          <cell r="Q543" t="str">
            <v>und</v>
          </cell>
          <cell r="R543">
            <v>0</v>
          </cell>
        </row>
        <row r="545">
          <cell r="N545" t="str">
            <v>CONTRATO</v>
          </cell>
          <cell r="Q545" t="str">
            <v>:</v>
          </cell>
          <cell r="R545">
            <v>469</v>
          </cell>
        </row>
        <row r="546">
          <cell r="B546" t="str">
            <v>Total Líquido Medido  =  Acumulado Atual Medido  -  Acumulado Anterior</v>
          </cell>
          <cell r="N546" t="str">
            <v>Acumulado Anterior</v>
          </cell>
          <cell r="Q546" t="str">
            <v>:</v>
          </cell>
          <cell r="R546">
            <v>0</v>
          </cell>
        </row>
        <row r="547">
          <cell r="B547" t="str">
            <v>Total Líquido Medido  =  0,000  -  0,000  =  0,000</v>
          </cell>
          <cell r="N547" t="str">
            <v>Acumulado Atual Medido</v>
          </cell>
          <cell r="Q547" t="str">
            <v>:</v>
          </cell>
          <cell r="R547">
            <v>0</v>
          </cell>
        </row>
        <row r="548">
          <cell r="N548" t="str">
            <v>Total Líquido Medido</v>
          </cell>
          <cell r="Q548" t="str">
            <v>:</v>
          </cell>
          <cell r="R548">
            <v>0</v>
          </cell>
        </row>
        <row r="549">
          <cell r="N549" t="str">
            <v>Saldo de Contrato</v>
          </cell>
          <cell r="Q549" t="str">
            <v>:</v>
          </cell>
          <cell r="R549">
            <v>469</v>
          </cell>
        </row>
        <row r="552">
          <cell r="A552" t="str">
            <v>ITEM</v>
          </cell>
          <cell r="B552" t="str">
            <v>DISCRIMINAÇÃO</v>
          </cell>
          <cell r="Q552" t="str">
            <v>UNIDADE</v>
          </cell>
          <cell r="R552" t="str">
            <v>TOTAL</v>
          </cell>
        </row>
        <row r="553">
          <cell r="A553" t="str">
            <v>4.4</v>
          </cell>
          <cell r="B553" t="str">
            <v xml:space="preserve">Descida d'água  rap.canal retang. DAR 02 AC/BC </v>
          </cell>
          <cell r="Q553" t="str">
            <v>m</v>
          </cell>
          <cell r="R553">
            <v>0</v>
          </cell>
        </row>
        <row r="555">
          <cell r="N555" t="str">
            <v>CONTRATO</v>
          </cell>
          <cell r="Q555" t="str">
            <v>:</v>
          </cell>
          <cell r="R555">
            <v>1641.5</v>
          </cell>
        </row>
        <row r="556">
          <cell r="B556" t="str">
            <v>Total Líquido Medido  =  Acumulado Atual Medido  -  Acumulado Anterior</v>
          </cell>
          <cell r="N556" t="str">
            <v>Acumulado Anterior</v>
          </cell>
          <cell r="Q556" t="str">
            <v>:</v>
          </cell>
          <cell r="R556">
            <v>0</v>
          </cell>
        </row>
        <row r="557">
          <cell r="B557" t="str">
            <v>Total Líquido Medido  =  0,000  -  0,000  =  0,000</v>
          </cell>
          <cell r="N557" t="str">
            <v>Acumulado Atual Medido</v>
          </cell>
          <cell r="Q557" t="str">
            <v>:</v>
          </cell>
          <cell r="R557">
            <v>0</v>
          </cell>
        </row>
        <row r="558">
          <cell r="N558" t="str">
            <v>Total Líquido Medido</v>
          </cell>
          <cell r="Q558" t="str">
            <v>:</v>
          </cell>
          <cell r="R558">
            <v>0</v>
          </cell>
        </row>
        <row r="559">
          <cell r="N559" t="str">
            <v>Saldo de Contrato</v>
          </cell>
          <cell r="Q559" t="str">
            <v>:</v>
          </cell>
          <cell r="R559">
            <v>1641.5</v>
          </cell>
        </row>
        <row r="561">
          <cell r="B561" t="str">
            <v>LOCALIZAÇÃO E QUANTIDADES DA DRENAGEM</v>
          </cell>
        </row>
        <row r="562">
          <cell r="F562" t="str">
            <v>Nº DE</v>
          </cell>
          <cell r="H562" t="str">
            <v>Meio-fio</v>
          </cell>
          <cell r="J562" t="str">
            <v>Entrada</v>
          </cell>
          <cell r="L562" t="str">
            <v>Descida</v>
          </cell>
        </row>
        <row r="563">
          <cell r="B563" t="str">
            <v>ESTACA</v>
          </cell>
          <cell r="E563" t="str">
            <v xml:space="preserve">LADO </v>
          </cell>
          <cell r="F563" t="str">
            <v>LADOS</v>
          </cell>
          <cell r="H563" t="str">
            <v>(m)</v>
          </cell>
          <cell r="J563" t="str">
            <v>(und)</v>
          </cell>
          <cell r="L563" t="str">
            <v>(m)</v>
          </cell>
        </row>
        <row r="565">
          <cell r="N565">
            <v>0</v>
          </cell>
        </row>
        <row r="583">
          <cell r="B583" t="str">
            <v>TOTAIS :</v>
          </cell>
          <cell r="H583">
            <v>0</v>
          </cell>
          <cell r="J583">
            <v>0</v>
          </cell>
          <cell r="L583">
            <v>0</v>
          </cell>
        </row>
        <row r="587">
          <cell r="A587" t="str">
            <v>ITEM</v>
          </cell>
          <cell r="B587" t="str">
            <v>DISCRIMINAÇÃO</v>
          </cell>
          <cell r="Q587" t="str">
            <v>UNIDADE</v>
          </cell>
          <cell r="R587" t="str">
            <v>TOTAL</v>
          </cell>
        </row>
        <row r="588">
          <cell r="A588" t="str">
            <v>4.5</v>
          </cell>
          <cell r="B588" t="str">
            <v>Boca BSTC D=0,60 m AC/BC/PC</v>
          </cell>
          <cell r="Q588" t="str">
            <v>und</v>
          </cell>
          <cell r="R588">
            <v>0</v>
          </cell>
        </row>
        <row r="590">
          <cell r="N590" t="str">
            <v>CONTRATO</v>
          </cell>
          <cell r="Q590" t="str">
            <v>:</v>
          </cell>
          <cell r="R590">
            <v>43</v>
          </cell>
        </row>
        <row r="591">
          <cell r="B591" t="str">
            <v>Total Líquido Medido  =  Acumulado Atual Medido  -  Acumulado Anterior</v>
          </cell>
          <cell r="N591" t="str">
            <v>Acumulado Anterior</v>
          </cell>
          <cell r="Q591" t="str">
            <v>:</v>
          </cell>
          <cell r="R591">
            <v>0</v>
          </cell>
        </row>
        <row r="592">
          <cell r="B592" t="str">
            <v>Total Líquido Medido  =  0,000  -  0,000  =  0,000</v>
          </cell>
          <cell r="N592" t="str">
            <v>Acumulado Atual Medido</v>
          </cell>
          <cell r="Q592" t="str">
            <v>:</v>
          </cell>
          <cell r="R592">
            <v>0</v>
          </cell>
        </row>
        <row r="593">
          <cell r="N593" t="str">
            <v>Total Líquido Medido</v>
          </cell>
          <cell r="Q593" t="str">
            <v>:</v>
          </cell>
          <cell r="R593">
            <v>0</v>
          </cell>
        </row>
        <row r="594">
          <cell r="N594" t="str">
            <v>Saldo de Contrato</v>
          </cell>
          <cell r="Q594" t="str">
            <v>:</v>
          </cell>
          <cell r="R594">
            <v>43</v>
          </cell>
        </row>
        <row r="596">
          <cell r="A596" t="str">
            <v>ITEM</v>
          </cell>
          <cell r="B596" t="str">
            <v>DISCRIMINAÇÃO</v>
          </cell>
          <cell r="Q596" t="str">
            <v>UNIDADE</v>
          </cell>
          <cell r="R596" t="str">
            <v>TOTAL</v>
          </cell>
        </row>
        <row r="597">
          <cell r="A597" t="str">
            <v>4.6</v>
          </cell>
          <cell r="B597" t="str">
            <v>Corpo BSTC D=0,60 m AC/BC/PC</v>
          </cell>
          <cell r="Q597" t="str">
            <v>m</v>
          </cell>
          <cell r="R597">
            <v>0</v>
          </cell>
        </row>
        <row r="599">
          <cell r="N599" t="str">
            <v>CONTRATO</v>
          </cell>
          <cell r="Q599" t="str">
            <v>:</v>
          </cell>
          <cell r="R599">
            <v>86</v>
          </cell>
        </row>
        <row r="600">
          <cell r="B600" t="str">
            <v>Total Líquido Medido  =  Acumulado Atual Medido  -  Acumulado Anterior</v>
          </cell>
          <cell r="N600" t="str">
            <v>Acumulado Anterior</v>
          </cell>
          <cell r="Q600" t="str">
            <v>:</v>
          </cell>
          <cell r="R600">
            <v>0</v>
          </cell>
        </row>
        <row r="601">
          <cell r="B601" t="str">
            <v>Total Líquido Medido  =  0,000  -  0,000  =  0,000</v>
          </cell>
          <cell r="N601" t="str">
            <v>Acumulado Atual Medido</v>
          </cell>
          <cell r="Q601" t="str">
            <v>:</v>
          </cell>
          <cell r="R601">
            <v>0</v>
          </cell>
        </row>
        <row r="602">
          <cell r="N602" t="str">
            <v>Total Líquido Medido</v>
          </cell>
          <cell r="Q602" t="str">
            <v>:</v>
          </cell>
          <cell r="R602">
            <v>0</v>
          </cell>
        </row>
        <row r="603">
          <cell r="N603" t="str">
            <v>Saldo de Contrato</v>
          </cell>
          <cell r="Q603" t="str">
            <v>:</v>
          </cell>
          <cell r="R603">
            <v>86</v>
          </cell>
        </row>
        <row r="606">
          <cell r="A606" t="str">
            <v>ITEM</v>
          </cell>
          <cell r="B606" t="str">
            <v>DISCRIMINAÇÃO</v>
          </cell>
          <cell r="Q606" t="str">
            <v>UNIDADE</v>
          </cell>
          <cell r="R606" t="str">
            <v>TOTAL</v>
          </cell>
        </row>
        <row r="607">
          <cell r="A607" t="str">
            <v>4.7</v>
          </cell>
          <cell r="B607" t="str">
            <v>Boca BSTC D=1,00 m AC/BA/PC</v>
          </cell>
          <cell r="Q607" t="str">
            <v>und</v>
          </cell>
          <cell r="R607">
            <v>58</v>
          </cell>
        </row>
        <row r="609">
          <cell r="N609" t="str">
            <v>CONTRATO</v>
          </cell>
          <cell r="Q609" t="str">
            <v>:</v>
          </cell>
          <cell r="R609">
            <v>81</v>
          </cell>
        </row>
        <row r="610">
          <cell r="B610" t="str">
            <v>Total Líquido Medido  =  Acumulado Atual Medido  -  Acumulado Anterior</v>
          </cell>
          <cell r="N610" t="str">
            <v>Acumulado Anterior</v>
          </cell>
          <cell r="Q610" t="str">
            <v>:</v>
          </cell>
          <cell r="R610">
            <v>56</v>
          </cell>
        </row>
        <row r="611">
          <cell r="B611" t="str">
            <v>Total Líquido Medido  =  58,000  -  56,000  =  2,000</v>
          </cell>
          <cell r="N611" t="str">
            <v>Acumulado Atual Medido</v>
          </cell>
          <cell r="Q611" t="str">
            <v>:</v>
          </cell>
          <cell r="R611">
            <v>58</v>
          </cell>
        </row>
        <row r="612">
          <cell r="N612" t="str">
            <v>Total Líquido Medido</v>
          </cell>
          <cell r="Q612" t="str">
            <v>:</v>
          </cell>
          <cell r="R612">
            <v>2</v>
          </cell>
        </row>
        <row r="613">
          <cell r="N613" t="str">
            <v>Saldo de Contrato</v>
          </cell>
          <cell r="Q613" t="str">
            <v>:</v>
          </cell>
          <cell r="R613">
            <v>23</v>
          </cell>
        </row>
        <row r="616">
          <cell r="A616" t="str">
            <v>ITEM</v>
          </cell>
          <cell r="B616" t="str">
            <v>DISCRIMINAÇÃO</v>
          </cell>
          <cell r="Q616" t="str">
            <v>UNIDADE</v>
          </cell>
          <cell r="R616" t="str">
            <v>TOTAL</v>
          </cell>
        </row>
        <row r="617">
          <cell r="A617" t="str">
            <v>4.8</v>
          </cell>
          <cell r="B617" t="str">
            <v>Corpo BSTC D=1,00 m AC/BC/PC</v>
          </cell>
          <cell r="Q617" t="str">
            <v>m</v>
          </cell>
          <cell r="R617">
            <v>161</v>
          </cell>
        </row>
        <row r="619">
          <cell r="N619" t="str">
            <v>CONTRATO</v>
          </cell>
          <cell r="Q619" t="str">
            <v>:</v>
          </cell>
          <cell r="R619">
            <v>161</v>
          </cell>
        </row>
        <row r="620">
          <cell r="B620" t="str">
            <v>Total Líquido Medido  =  Acumulado Atual Medido  -  Acumulado Anterior</v>
          </cell>
          <cell r="N620" t="str">
            <v>Acumulado Anterior</v>
          </cell>
          <cell r="Q620" t="str">
            <v>:</v>
          </cell>
          <cell r="R620">
            <v>156</v>
          </cell>
        </row>
        <row r="621">
          <cell r="B621" t="str">
            <v>Total Líquido Medido  =  161,000  -  156,000  =  5,000</v>
          </cell>
          <cell r="N621" t="str">
            <v>Acumulado Atual Medido</v>
          </cell>
          <cell r="Q621" t="str">
            <v>:</v>
          </cell>
          <cell r="R621">
            <v>161</v>
          </cell>
        </row>
        <row r="622">
          <cell r="N622" t="str">
            <v>Total Líquido Medido</v>
          </cell>
          <cell r="Q622" t="str">
            <v>:</v>
          </cell>
          <cell r="R622">
            <v>5</v>
          </cell>
        </row>
        <row r="623">
          <cell r="N623" t="str">
            <v>Saldo de Contrato</v>
          </cell>
          <cell r="Q623" t="str">
            <v>:</v>
          </cell>
          <cell r="R623">
            <v>0</v>
          </cell>
        </row>
        <row r="626">
          <cell r="A626" t="str">
            <v>ITEM</v>
          </cell>
          <cell r="B626" t="str">
            <v>DISCRIMINAÇÃO</v>
          </cell>
          <cell r="Q626" t="str">
            <v>UNIDADE</v>
          </cell>
          <cell r="R626" t="str">
            <v>TOTAL</v>
          </cell>
        </row>
        <row r="627">
          <cell r="A627" t="str">
            <v>4.9</v>
          </cell>
          <cell r="B627" t="str">
            <v>Boca BDTC D=1,00 m AC/BA/PC</v>
          </cell>
          <cell r="Q627" t="str">
            <v>und</v>
          </cell>
          <cell r="R627">
            <v>21</v>
          </cell>
        </row>
        <row r="629">
          <cell r="N629" t="str">
            <v>CONTRATO</v>
          </cell>
          <cell r="Q629" t="str">
            <v>:</v>
          </cell>
          <cell r="R629">
            <v>32</v>
          </cell>
        </row>
        <row r="630">
          <cell r="B630" t="str">
            <v>Total Líquido Medido  =  Acumulado Atual Medido  -  Acumulado Anterior</v>
          </cell>
          <cell r="N630" t="str">
            <v>Acumulado Anterior</v>
          </cell>
          <cell r="Q630" t="str">
            <v>:</v>
          </cell>
          <cell r="R630">
            <v>20</v>
          </cell>
        </row>
        <row r="631">
          <cell r="B631" t="str">
            <v>Total Líquido Medido  =  21,000  -  20,000  =  1,000</v>
          </cell>
          <cell r="N631" t="str">
            <v>Acumulado Atual Medido</v>
          </cell>
          <cell r="Q631" t="str">
            <v>:</v>
          </cell>
          <cell r="R631">
            <v>21</v>
          </cell>
        </row>
        <row r="632">
          <cell r="N632" t="str">
            <v>Total Líquido Medido</v>
          </cell>
          <cell r="Q632" t="str">
            <v>:</v>
          </cell>
          <cell r="R632">
            <v>1</v>
          </cell>
        </row>
        <row r="633">
          <cell r="N633" t="str">
            <v>Saldo de Contrato</v>
          </cell>
          <cell r="Q633" t="str">
            <v>:</v>
          </cell>
          <cell r="R633">
            <v>11</v>
          </cell>
        </row>
        <row r="637">
          <cell r="A637" t="str">
            <v>ITEM</v>
          </cell>
          <cell r="B637" t="str">
            <v>DISCRIMINAÇÃO</v>
          </cell>
          <cell r="Q637" t="str">
            <v>UNIDADE</v>
          </cell>
          <cell r="R637" t="str">
            <v>TOTAL</v>
          </cell>
        </row>
        <row r="638">
          <cell r="A638" t="str">
            <v>4.10</v>
          </cell>
          <cell r="B638" t="str">
            <v>Corpo BDTC D=1,00 m AC/BC/PC</v>
          </cell>
          <cell r="Q638" t="str">
            <v>m</v>
          </cell>
          <cell r="R638">
            <v>70</v>
          </cell>
        </row>
        <row r="640">
          <cell r="N640" t="str">
            <v>CONTRATO</v>
          </cell>
          <cell r="Q640" t="str">
            <v>:</v>
          </cell>
          <cell r="R640">
            <v>70</v>
          </cell>
        </row>
        <row r="641">
          <cell r="B641" t="str">
            <v>Total Líquido Medido  =  Acumulado Atual Medido  -  Acumulado Anterior</v>
          </cell>
          <cell r="N641" t="str">
            <v>Acumulado Anterior</v>
          </cell>
          <cell r="Q641" t="str">
            <v>:</v>
          </cell>
          <cell r="R641">
            <v>69</v>
          </cell>
        </row>
        <row r="642">
          <cell r="B642" t="str">
            <v>Total Líquido Medido  =  70,000  -  69,000  =  1,000</v>
          </cell>
          <cell r="N642" t="str">
            <v>Acumulado Atual Medido</v>
          </cell>
          <cell r="Q642" t="str">
            <v>:</v>
          </cell>
          <cell r="R642">
            <v>70</v>
          </cell>
        </row>
        <row r="643">
          <cell r="N643" t="str">
            <v>Total Líquido Medido</v>
          </cell>
          <cell r="Q643" t="str">
            <v>:</v>
          </cell>
          <cell r="R643">
            <v>1</v>
          </cell>
        </row>
        <row r="644">
          <cell r="N644" t="str">
            <v>Saldo de Contrato</v>
          </cell>
          <cell r="Q644" t="str">
            <v>:</v>
          </cell>
          <cell r="R644">
            <v>0</v>
          </cell>
        </row>
        <row r="647">
          <cell r="A647" t="str">
            <v>ITEM</v>
          </cell>
          <cell r="B647" t="str">
            <v>DISCRIMINAÇÃO</v>
          </cell>
          <cell r="Q647" t="str">
            <v>UNIDADE</v>
          </cell>
          <cell r="R647" t="str">
            <v>TOTAL</v>
          </cell>
        </row>
        <row r="648">
          <cell r="A648" t="str">
            <v>4.11</v>
          </cell>
          <cell r="B648" t="str">
            <v>Boca BTTC D=1,00 m AC/BC/PC</v>
          </cell>
          <cell r="Q648" t="str">
            <v>und</v>
          </cell>
          <cell r="R648">
            <v>8</v>
          </cell>
        </row>
        <row r="650">
          <cell r="N650" t="str">
            <v>CONTRATO</v>
          </cell>
          <cell r="Q650" t="str">
            <v>:</v>
          </cell>
          <cell r="R650">
            <v>33</v>
          </cell>
        </row>
        <row r="651">
          <cell r="B651" t="str">
            <v>Total Líquido Medido  =  Acumulado Atual Medido  -  Acumulado Anterior</v>
          </cell>
          <cell r="N651" t="str">
            <v>Acumulado Anterior</v>
          </cell>
          <cell r="Q651" t="str">
            <v>:</v>
          </cell>
          <cell r="R651">
            <v>8</v>
          </cell>
        </row>
        <row r="652">
          <cell r="B652" t="str">
            <v>Total Líquido Medido  =  8,000  -  8,000  =  0,000</v>
          </cell>
          <cell r="N652" t="str">
            <v>Acumulado Atual Medido</v>
          </cell>
          <cell r="Q652" t="str">
            <v>:</v>
          </cell>
          <cell r="R652">
            <v>8</v>
          </cell>
        </row>
        <row r="653">
          <cell r="N653" t="str">
            <v>Total Líquido Medido</v>
          </cell>
          <cell r="Q653" t="str">
            <v>:</v>
          </cell>
          <cell r="R653">
            <v>0</v>
          </cell>
        </row>
        <row r="654">
          <cell r="N654" t="str">
            <v>Saldo de Contrato</v>
          </cell>
          <cell r="Q654" t="str">
            <v>:</v>
          </cell>
          <cell r="R654">
            <v>25</v>
          </cell>
        </row>
        <row r="658">
          <cell r="A658" t="str">
            <v>ITEM</v>
          </cell>
          <cell r="B658" t="str">
            <v>DISCRIMINAÇÃO</v>
          </cell>
          <cell r="Q658" t="str">
            <v>UNIDADE</v>
          </cell>
          <cell r="R658" t="str">
            <v>TOTAL</v>
          </cell>
        </row>
        <row r="659">
          <cell r="A659" t="str">
            <v>4.12</v>
          </cell>
          <cell r="B659" t="str">
            <v>Corpo BTTC D=1,00 m AC/BC/PC</v>
          </cell>
          <cell r="Q659" t="str">
            <v>m</v>
          </cell>
          <cell r="R659">
            <v>18</v>
          </cell>
        </row>
        <row r="661">
          <cell r="N661" t="str">
            <v>CONTRATO</v>
          </cell>
          <cell r="Q661" t="str">
            <v>:</v>
          </cell>
          <cell r="R661">
            <v>22</v>
          </cell>
        </row>
        <row r="662">
          <cell r="B662" t="str">
            <v>Total Líquido Medido  =  Acumulado Atual Medido  -  Acumulado Anterior</v>
          </cell>
          <cell r="N662" t="str">
            <v>Acumulado Anterior</v>
          </cell>
          <cell r="Q662" t="str">
            <v>:</v>
          </cell>
          <cell r="R662">
            <v>18</v>
          </cell>
        </row>
        <row r="663">
          <cell r="B663" t="str">
            <v>Total Líquido Medido  =  18,000  -  18,000  =  0,000</v>
          </cell>
          <cell r="N663" t="str">
            <v>Acumulado Atual Medido</v>
          </cell>
          <cell r="Q663" t="str">
            <v>:</v>
          </cell>
          <cell r="R663">
            <v>18</v>
          </cell>
        </row>
        <row r="664">
          <cell r="N664" t="str">
            <v>Total Líquido Medido</v>
          </cell>
          <cell r="Q664" t="str">
            <v>:</v>
          </cell>
          <cell r="R664">
            <v>0</v>
          </cell>
        </row>
        <row r="665">
          <cell r="N665" t="str">
            <v>Saldo de Contrato</v>
          </cell>
          <cell r="Q665" t="str">
            <v>:</v>
          </cell>
          <cell r="R665">
            <v>4</v>
          </cell>
        </row>
        <row r="668">
          <cell r="A668" t="str">
            <v>ITEM</v>
          </cell>
          <cell r="B668" t="str">
            <v>DISCRIMINAÇÃO</v>
          </cell>
          <cell r="Q668" t="str">
            <v>UNIDADE</v>
          </cell>
          <cell r="R668" t="str">
            <v>TOTAL</v>
          </cell>
        </row>
        <row r="669">
          <cell r="A669" t="str">
            <v>4.13</v>
          </cell>
          <cell r="B669" t="str">
            <v>Boca BDCC 2,00 x 2,00 m normal AC/BC</v>
          </cell>
          <cell r="Q669" t="str">
            <v>und</v>
          </cell>
          <cell r="R669">
            <v>0</v>
          </cell>
        </row>
        <row r="671">
          <cell r="N671" t="str">
            <v>CONTRATO</v>
          </cell>
          <cell r="Q671" t="str">
            <v>:</v>
          </cell>
          <cell r="R671">
            <v>2</v>
          </cell>
        </row>
        <row r="672">
          <cell r="B672" t="str">
            <v>Total Líquido Medido  =  Acumulado Atual Medido  -  Acumulado Anterior</v>
          </cell>
          <cell r="N672" t="str">
            <v>Acumulado Anterior</v>
          </cell>
          <cell r="Q672" t="str">
            <v>:</v>
          </cell>
          <cell r="R672">
            <v>0</v>
          </cell>
        </row>
        <row r="673">
          <cell r="B673" t="str">
            <v>Total Líquido Medido  =  0,000  -  0,000  =  0,000</v>
          </cell>
          <cell r="N673" t="str">
            <v>Acumulado Atual Medido</v>
          </cell>
          <cell r="Q673" t="str">
            <v>:</v>
          </cell>
          <cell r="R673">
            <v>0</v>
          </cell>
        </row>
        <row r="674">
          <cell r="N674" t="str">
            <v>Total Líquido Medido</v>
          </cell>
          <cell r="Q674" t="str">
            <v>:</v>
          </cell>
          <cell r="R674">
            <v>0</v>
          </cell>
        </row>
        <row r="675">
          <cell r="N675" t="str">
            <v>Saldo de Contrato</v>
          </cell>
          <cell r="Q675" t="str">
            <v>:</v>
          </cell>
          <cell r="R675">
            <v>2</v>
          </cell>
        </row>
        <row r="679">
          <cell r="A679" t="str">
            <v>ITEM</v>
          </cell>
          <cell r="B679" t="str">
            <v>DISCRIMINAÇÃO</v>
          </cell>
          <cell r="Q679" t="str">
            <v>UNIDADE</v>
          </cell>
          <cell r="R679" t="str">
            <v>TOTAL</v>
          </cell>
        </row>
        <row r="680">
          <cell r="A680" t="str">
            <v>4.14</v>
          </cell>
          <cell r="B680" t="str">
            <v>Corpo BDCC 2,00 a 2,00 m alt. 0 a 1,00 m AC/BC</v>
          </cell>
          <cell r="Q680" t="str">
            <v>m</v>
          </cell>
          <cell r="R680">
            <v>0</v>
          </cell>
        </row>
        <row r="682">
          <cell r="N682" t="str">
            <v>CONTRATO</v>
          </cell>
          <cell r="Q682" t="str">
            <v>:</v>
          </cell>
          <cell r="R682">
            <v>16</v>
          </cell>
        </row>
        <row r="683">
          <cell r="B683" t="str">
            <v>Total Líquido Medido  =  Acumulado Atual Medido  -  Acumulado Anterior</v>
          </cell>
          <cell r="N683" t="str">
            <v>Acumulado Anterior</v>
          </cell>
          <cell r="Q683" t="str">
            <v>:</v>
          </cell>
          <cell r="R683">
            <v>0</v>
          </cell>
        </row>
        <row r="684">
          <cell r="B684" t="str">
            <v>Total Líquido Medido  =  0,000  -  0,000  =  0,000</v>
          </cell>
          <cell r="N684" t="str">
            <v>Acumulado Atual Medido</v>
          </cell>
          <cell r="Q684" t="str">
            <v>:</v>
          </cell>
          <cell r="R684">
            <v>0</v>
          </cell>
        </row>
        <row r="685">
          <cell r="N685" t="str">
            <v>Total Líquido Medido</v>
          </cell>
          <cell r="Q685" t="str">
            <v>:</v>
          </cell>
          <cell r="R685">
            <v>0</v>
          </cell>
        </row>
        <row r="686">
          <cell r="N686" t="str">
            <v>Saldo de Contrato</v>
          </cell>
          <cell r="Q686" t="str">
            <v>:</v>
          </cell>
          <cell r="R686">
            <v>16</v>
          </cell>
        </row>
        <row r="689">
          <cell r="A689" t="str">
            <v>ITEM</v>
          </cell>
          <cell r="B689" t="str">
            <v>DISCRIMINAÇÃO</v>
          </cell>
          <cell r="Q689" t="str">
            <v>UNIDADE</v>
          </cell>
          <cell r="R689" t="str">
            <v>TOTAL</v>
          </cell>
        </row>
        <row r="690">
          <cell r="A690" t="str">
            <v>4.15</v>
          </cell>
          <cell r="B690" t="str">
            <v>Boca BDCC 2,50 x 2,50 m normal AC/BC</v>
          </cell>
          <cell r="Q690" t="str">
            <v>und</v>
          </cell>
          <cell r="R690">
            <v>0</v>
          </cell>
        </row>
        <row r="692">
          <cell r="N692" t="str">
            <v>CONTRATO</v>
          </cell>
          <cell r="Q692" t="str">
            <v>:</v>
          </cell>
          <cell r="R692">
            <v>2</v>
          </cell>
        </row>
        <row r="693">
          <cell r="B693" t="str">
            <v>Total Líquido Medido  =  Acumulado Atual Medido  -  Acumulado Anterior</v>
          </cell>
          <cell r="N693" t="str">
            <v>Acumulado Anterior</v>
          </cell>
          <cell r="Q693" t="str">
            <v>:</v>
          </cell>
          <cell r="R693">
            <v>0</v>
          </cell>
        </row>
        <row r="694">
          <cell r="B694" t="str">
            <v>Total Líquido Medido  =  0,000  -  0,000  =  0,000</v>
          </cell>
          <cell r="N694" t="str">
            <v>Acumulado Atual Medido</v>
          </cell>
          <cell r="Q694" t="str">
            <v>:</v>
          </cell>
          <cell r="R694">
            <v>0</v>
          </cell>
        </row>
        <row r="695">
          <cell r="N695" t="str">
            <v>Total Líquido Medido</v>
          </cell>
          <cell r="Q695" t="str">
            <v>:</v>
          </cell>
          <cell r="R695">
            <v>0</v>
          </cell>
        </row>
        <row r="696">
          <cell r="N696" t="str">
            <v>Saldo de Contrato</v>
          </cell>
          <cell r="Q696" t="str">
            <v>:</v>
          </cell>
          <cell r="R696">
            <v>2</v>
          </cell>
        </row>
        <row r="699">
          <cell r="A699" t="str">
            <v>ITEM</v>
          </cell>
          <cell r="B699" t="str">
            <v>DISCRIMINAÇÃO</v>
          </cell>
          <cell r="Q699" t="str">
            <v>UNIDADE</v>
          </cell>
          <cell r="R699" t="str">
            <v>TOTAL</v>
          </cell>
        </row>
        <row r="700">
          <cell r="A700" t="str">
            <v>4.16</v>
          </cell>
          <cell r="B700" t="str">
            <v>Corpo BDCC 2,50 a 2,50 m alt. 0 a 1,00 m AC/BC</v>
          </cell>
          <cell r="Q700" t="str">
            <v>m</v>
          </cell>
          <cell r="R700">
            <v>0</v>
          </cell>
        </row>
        <row r="702">
          <cell r="N702" t="str">
            <v>CONTRATO</v>
          </cell>
          <cell r="Q702" t="str">
            <v>:</v>
          </cell>
          <cell r="R702">
            <v>4</v>
          </cell>
        </row>
        <row r="703">
          <cell r="B703" t="str">
            <v>Total Líquido Medido  =  Acumulado Atual Medido  -  Acumulado Anterior</v>
          </cell>
          <cell r="N703" t="str">
            <v>Acumulado Anterior</v>
          </cell>
          <cell r="Q703" t="str">
            <v>:</v>
          </cell>
          <cell r="R703">
            <v>0</v>
          </cell>
        </row>
        <row r="704">
          <cell r="B704" t="str">
            <v>Total Líquido Medido  =  0,000  -  0,000  =  0,000</v>
          </cell>
          <cell r="N704" t="str">
            <v>Acumulado Atual Medido</v>
          </cell>
          <cell r="Q704" t="str">
            <v>:</v>
          </cell>
          <cell r="R704">
            <v>0</v>
          </cell>
        </row>
        <row r="705">
          <cell r="N705" t="str">
            <v>Total Líquido Medido</v>
          </cell>
          <cell r="Q705" t="str">
            <v>:</v>
          </cell>
          <cell r="R705">
            <v>0</v>
          </cell>
        </row>
        <row r="706">
          <cell r="N706" t="str">
            <v>Saldo de Contrato</v>
          </cell>
          <cell r="Q706" t="str">
            <v>:</v>
          </cell>
          <cell r="R706">
            <v>4</v>
          </cell>
        </row>
        <row r="709">
          <cell r="A709" t="str">
            <v>ITEM</v>
          </cell>
          <cell r="B709" t="str">
            <v>DISCRIMINAÇÃO</v>
          </cell>
          <cell r="Q709" t="str">
            <v>UNIDADE</v>
          </cell>
          <cell r="R709" t="str">
            <v>TOTAL</v>
          </cell>
        </row>
        <row r="710">
          <cell r="A710" t="str">
            <v>4.17</v>
          </cell>
          <cell r="B710" t="str">
            <v>Boca BTCC 2,00 x 2,00 m normal AC/BC</v>
          </cell>
          <cell r="Q710" t="str">
            <v>und</v>
          </cell>
          <cell r="R710">
            <v>0</v>
          </cell>
        </row>
        <row r="712">
          <cell r="N712" t="str">
            <v>CONTRATO</v>
          </cell>
          <cell r="Q712" t="str">
            <v>:</v>
          </cell>
          <cell r="R712">
            <v>4</v>
          </cell>
        </row>
        <row r="713">
          <cell r="B713" t="str">
            <v>Total Líquido Medido  =  Acumulado Atual Medido  -  Acumulado Anterior</v>
          </cell>
          <cell r="N713" t="str">
            <v>Acumulado Anterior</v>
          </cell>
          <cell r="Q713" t="str">
            <v>:</v>
          </cell>
          <cell r="R713">
            <v>0</v>
          </cell>
        </row>
        <row r="714">
          <cell r="B714" t="str">
            <v>Total Líquido Medido  =  0,000  -  0,000  =  0,000</v>
          </cell>
          <cell r="N714" t="str">
            <v>Acumulado Atual Medido</v>
          </cell>
          <cell r="Q714" t="str">
            <v>:</v>
          </cell>
          <cell r="R714">
            <v>0</v>
          </cell>
        </row>
        <row r="715">
          <cell r="N715" t="str">
            <v>Total Líquido Medido</v>
          </cell>
          <cell r="Q715" t="str">
            <v>:</v>
          </cell>
          <cell r="R715">
            <v>0</v>
          </cell>
        </row>
        <row r="716">
          <cell r="N716" t="str">
            <v>Saldo de Contrato</v>
          </cell>
          <cell r="Q716" t="str">
            <v>:</v>
          </cell>
          <cell r="R716">
            <v>4</v>
          </cell>
        </row>
        <row r="719">
          <cell r="A719" t="str">
            <v>ITEM</v>
          </cell>
          <cell r="B719" t="str">
            <v>DISCRIMINAÇÃO</v>
          </cell>
          <cell r="Q719" t="str">
            <v>UNIDADE</v>
          </cell>
          <cell r="R719" t="str">
            <v>TOTAL</v>
          </cell>
        </row>
        <row r="720">
          <cell r="A720" t="str">
            <v>4.18</v>
          </cell>
          <cell r="B720" t="str">
            <v>Corpo BTCC 2,00 x 2,00 m alt. 0 a 1,00 m AC/BC</v>
          </cell>
          <cell r="Q720" t="str">
            <v>m</v>
          </cell>
          <cell r="R720">
            <v>0</v>
          </cell>
        </row>
        <row r="722">
          <cell r="N722" t="str">
            <v>CONTRATO</v>
          </cell>
          <cell r="Q722" t="str">
            <v>:</v>
          </cell>
          <cell r="R722">
            <v>9</v>
          </cell>
        </row>
        <row r="723">
          <cell r="B723" t="str">
            <v>Total Líquido Medido  =  Acumulado Atual Medido  -  Acumulado Anterior</v>
          </cell>
          <cell r="N723" t="str">
            <v>Acumulado Anterior</v>
          </cell>
          <cell r="Q723" t="str">
            <v>:</v>
          </cell>
          <cell r="R723">
            <v>0</v>
          </cell>
        </row>
        <row r="724">
          <cell r="B724" t="str">
            <v>Total Líquido Medido  =  0,000  -  0,000  =  0,000</v>
          </cell>
          <cell r="N724" t="str">
            <v>Acumulado Atual Medido</v>
          </cell>
          <cell r="Q724" t="str">
            <v>:</v>
          </cell>
          <cell r="R724">
            <v>0</v>
          </cell>
        </row>
        <row r="725">
          <cell r="N725" t="str">
            <v>Total Líquido Medido</v>
          </cell>
          <cell r="Q725" t="str">
            <v>:</v>
          </cell>
          <cell r="R725">
            <v>0</v>
          </cell>
        </row>
        <row r="726">
          <cell r="N726" t="str">
            <v>Saldo de Contrato</v>
          </cell>
          <cell r="Q726" t="str">
            <v>:</v>
          </cell>
          <cell r="R726">
            <v>9</v>
          </cell>
        </row>
        <row r="729">
          <cell r="A729" t="str">
            <v>ITEM</v>
          </cell>
          <cell r="B729" t="str">
            <v>DISCRIMINAÇÃO</v>
          </cell>
          <cell r="Q729" t="str">
            <v>UNIDADE</v>
          </cell>
          <cell r="R729" t="str">
            <v>TOTAL</v>
          </cell>
        </row>
        <row r="730">
          <cell r="A730" t="str">
            <v>4.19</v>
          </cell>
          <cell r="B730" t="str">
            <v>Boca BTCC 2,50 x 2,50 m normal AC/BC</v>
          </cell>
          <cell r="Q730" t="str">
            <v>und</v>
          </cell>
          <cell r="R730">
            <v>0</v>
          </cell>
        </row>
        <row r="732">
          <cell r="N732" t="str">
            <v>CONTRATO</v>
          </cell>
          <cell r="Q732" t="str">
            <v>:</v>
          </cell>
          <cell r="R732">
            <v>2</v>
          </cell>
        </row>
        <row r="733">
          <cell r="B733" t="str">
            <v>Total Líquido Medido  =  Acumulado Atual Medido  -  Acumulado Anterior</v>
          </cell>
          <cell r="N733" t="str">
            <v>Acumulado Anterior</v>
          </cell>
          <cell r="Q733" t="str">
            <v>:</v>
          </cell>
          <cell r="R733">
            <v>0</v>
          </cell>
        </row>
        <row r="734">
          <cell r="B734" t="str">
            <v>Total Líquido Medido  =  0,000  -  0,000  =  0,000</v>
          </cell>
          <cell r="N734" t="str">
            <v>Acumulado Atual Medido</v>
          </cell>
          <cell r="Q734" t="str">
            <v>:</v>
          </cell>
          <cell r="R734">
            <v>0</v>
          </cell>
        </row>
        <row r="735">
          <cell r="N735" t="str">
            <v>Total Líquido Medido</v>
          </cell>
          <cell r="Q735" t="str">
            <v>:</v>
          </cell>
          <cell r="R735">
            <v>0</v>
          </cell>
        </row>
        <row r="736">
          <cell r="N736" t="str">
            <v>Saldo de Contrato</v>
          </cell>
          <cell r="Q736" t="str">
            <v>:</v>
          </cell>
          <cell r="R736">
            <v>2</v>
          </cell>
        </row>
        <row r="739">
          <cell r="A739" t="str">
            <v>ITEM</v>
          </cell>
          <cell r="B739" t="str">
            <v>DISCRIMINAÇÃO</v>
          </cell>
          <cell r="Q739" t="str">
            <v>UNIDADE</v>
          </cell>
          <cell r="R739" t="str">
            <v>TOTAL</v>
          </cell>
        </row>
        <row r="740">
          <cell r="A740" t="str">
            <v>4.20</v>
          </cell>
          <cell r="B740" t="str">
            <v>Corpo BTCC 2,50 x 2,50 m alt. 0 a 1,00 m AC/BC</v>
          </cell>
          <cell r="Q740" t="str">
            <v>m</v>
          </cell>
          <cell r="R740">
            <v>0</v>
          </cell>
        </row>
        <row r="742">
          <cell r="N742" t="str">
            <v>CONTRATO</v>
          </cell>
          <cell r="Q742" t="str">
            <v>:</v>
          </cell>
          <cell r="R742">
            <v>4</v>
          </cell>
        </row>
        <row r="743">
          <cell r="B743" t="str">
            <v>Total Líquido Medido  =  Acumulado Atual Medido  -  Acumulado Anterior</v>
          </cell>
          <cell r="N743" t="str">
            <v>Acumulado Anterior</v>
          </cell>
          <cell r="Q743" t="str">
            <v>:</v>
          </cell>
          <cell r="R743">
            <v>0</v>
          </cell>
        </row>
        <row r="744">
          <cell r="B744" t="str">
            <v>Total Líquido Medido  =  0,000  -  0,000  =  0,000</v>
          </cell>
          <cell r="N744" t="str">
            <v>Acumulado Atual Medido</v>
          </cell>
          <cell r="Q744" t="str">
            <v>:</v>
          </cell>
          <cell r="R744">
            <v>0</v>
          </cell>
        </row>
        <row r="745">
          <cell r="N745" t="str">
            <v>Total Líquido Medido</v>
          </cell>
          <cell r="Q745" t="str">
            <v>:</v>
          </cell>
          <cell r="R745">
            <v>0</v>
          </cell>
        </row>
        <row r="746">
          <cell r="N746" t="str">
            <v>Saldo de Contrato</v>
          </cell>
          <cell r="Q746" t="str">
            <v>:</v>
          </cell>
          <cell r="R746">
            <v>4</v>
          </cell>
        </row>
        <row r="749">
          <cell r="B749" t="str">
            <v>Estaca</v>
          </cell>
          <cell r="D749" t="str">
            <v>Lado</v>
          </cell>
          <cell r="E749" t="str">
            <v>Tipo</v>
          </cell>
          <cell r="H749" t="str">
            <v>Corpo</v>
          </cell>
          <cell r="J749" t="str">
            <v>Boca</v>
          </cell>
          <cell r="L749" t="str">
            <v>Serviço</v>
          </cell>
        </row>
        <row r="751">
          <cell r="B751" t="str">
            <v>8 + 0,00</v>
          </cell>
          <cell r="D751" t="str">
            <v>LD/LE</v>
          </cell>
          <cell r="E751" t="str">
            <v>BTTC D=1,00m</v>
          </cell>
          <cell r="H751">
            <v>12</v>
          </cell>
          <cell r="J751">
            <v>2</v>
          </cell>
          <cell r="L751" t="str">
            <v>Implantado LD/LE</v>
          </cell>
        </row>
        <row r="752">
          <cell r="B752" t="str">
            <v>14 + 10,00</v>
          </cell>
          <cell r="D752" t="str">
            <v>LD</v>
          </cell>
          <cell r="E752" t="str">
            <v>BSTC D=1,00m</v>
          </cell>
          <cell r="H752">
            <v>2</v>
          </cell>
          <cell r="J752">
            <v>1</v>
          </cell>
          <cell r="L752" t="str">
            <v>Ampliado LD</v>
          </cell>
        </row>
        <row r="753">
          <cell r="B753" t="str">
            <v>50 + 2,00</v>
          </cell>
          <cell r="D753" t="str">
            <v>LD/LE</v>
          </cell>
          <cell r="E753" t="str">
            <v>BSTC D=1,00m</v>
          </cell>
          <cell r="H753">
            <v>2</v>
          </cell>
          <cell r="J753">
            <v>2</v>
          </cell>
          <cell r="L753" t="str">
            <v>Ampliado LD/LE</v>
          </cell>
        </row>
        <row r="754">
          <cell r="B754" t="str">
            <v>69 + 0,00</v>
          </cell>
          <cell r="D754" t="str">
            <v>LD</v>
          </cell>
          <cell r="E754" t="str">
            <v>BSTC D=1,00m</v>
          </cell>
          <cell r="H754">
            <v>2</v>
          </cell>
          <cell r="J754">
            <v>1</v>
          </cell>
          <cell r="L754" t="str">
            <v>Ampliado LD</v>
          </cell>
        </row>
        <row r="755">
          <cell r="B755" t="str">
            <v>75 + 0,00</v>
          </cell>
          <cell r="D755" t="str">
            <v>LD</v>
          </cell>
          <cell r="E755" t="str">
            <v>BSTC D=1,00m</v>
          </cell>
          <cell r="H755">
            <v>1</v>
          </cell>
          <cell r="J755">
            <v>1</v>
          </cell>
          <cell r="L755" t="str">
            <v>Ampliado LD</v>
          </cell>
        </row>
        <row r="756">
          <cell r="B756" t="str">
            <v>88 + 0,00</v>
          </cell>
          <cell r="D756" t="str">
            <v>LD</v>
          </cell>
          <cell r="E756" t="str">
            <v>BSTC D=1,00m</v>
          </cell>
          <cell r="H756">
            <v>2</v>
          </cell>
          <cell r="J756">
            <v>2</v>
          </cell>
          <cell r="L756" t="str">
            <v>Ampliado LD</v>
          </cell>
        </row>
        <row r="757">
          <cell r="B757">
            <v>113</v>
          </cell>
          <cell r="D757" t="str">
            <v>LD/LE</v>
          </cell>
          <cell r="E757" t="str">
            <v>BTTC D=1,00m</v>
          </cell>
          <cell r="H757">
            <v>2</v>
          </cell>
          <cell r="J757">
            <v>2</v>
          </cell>
          <cell r="L757" t="str">
            <v>Ampliado LD/LE</v>
          </cell>
        </row>
        <row r="758">
          <cell r="B758">
            <v>179</v>
          </cell>
          <cell r="D758" t="str">
            <v>LD/LE</v>
          </cell>
          <cell r="E758" t="str">
            <v>BDTC D=1,00m</v>
          </cell>
          <cell r="H758">
            <v>2</v>
          </cell>
          <cell r="J758">
            <v>2</v>
          </cell>
          <cell r="L758" t="str">
            <v>Ampliado LD/LE</v>
          </cell>
        </row>
        <row r="759">
          <cell r="B759">
            <v>207</v>
          </cell>
          <cell r="D759" t="str">
            <v>LD/LE</v>
          </cell>
          <cell r="E759" t="str">
            <v>BSTC D=1,00m</v>
          </cell>
          <cell r="H759">
            <v>3</v>
          </cell>
          <cell r="J759">
            <v>2</v>
          </cell>
          <cell r="L759" t="str">
            <v>Ampliado LD/LE</v>
          </cell>
        </row>
        <row r="760">
          <cell r="B760">
            <v>251</v>
          </cell>
          <cell r="D760" t="str">
            <v>LD/LE</v>
          </cell>
          <cell r="E760" t="str">
            <v>BDTC D=1,00m</v>
          </cell>
          <cell r="H760">
            <v>1</v>
          </cell>
          <cell r="J760">
            <v>2</v>
          </cell>
          <cell r="L760" t="str">
            <v>Ampliado LD/LE</v>
          </cell>
        </row>
        <row r="761">
          <cell r="B761">
            <v>277</v>
          </cell>
          <cell r="D761" t="str">
            <v>LD/LE</v>
          </cell>
          <cell r="E761" t="str">
            <v>BTTC D=1,00m</v>
          </cell>
          <cell r="H761">
            <v>2</v>
          </cell>
          <cell r="J761">
            <v>2</v>
          </cell>
          <cell r="L761" t="str">
            <v>Ampliado LD/LE</v>
          </cell>
        </row>
        <row r="762">
          <cell r="B762">
            <v>291</v>
          </cell>
          <cell r="D762" t="str">
            <v>LD/LE</v>
          </cell>
          <cell r="E762" t="str">
            <v>BSTC D=1,00m</v>
          </cell>
          <cell r="H762">
            <v>2</v>
          </cell>
          <cell r="J762">
            <v>1</v>
          </cell>
          <cell r="L762" t="str">
            <v>Ampliado LE</v>
          </cell>
        </row>
        <row r="763">
          <cell r="B763">
            <v>303</v>
          </cell>
          <cell r="D763" t="str">
            <v>LD/LE</v>
          </cell>
          <cell r="E763" t="str">
            <v>BSTC D=1,00m</v>
          </cell>
          <cell r="H763">
            <v>4</v>
          </cell>
          <cell r="J763">
            <v>2</v>
          </cell>
          <cell r="L763" t="str">
            <v>Ampliado LD/LE</v>
          </cell>
        </row>
        <row r="764">
          <cell r="B764">
            <v>329</v>
          </cell>
          <cell r="D764" t="str">
            <v>LD/LE</v>
          </cell>
          <cell r="E764" t="str">
            <v>BTTC D=1,00m</v>
          </cell>
          <cell r="H764">
            <v>2</v>
          </cell>
          <cell r="J764">
            <v>2</v>
          </cell>
          <cell r="L764" t="str">
            <v>Ampliado LD/LE</v>
          </cell>
        </row>
        <row r="765">
          <cell r="B765">
            <v>334</v>
          </cell>
          <cell r="D765" t="str">
            <v>LD/LE</v>
          </cell>
          <cell r="E765" t="str">
            <v>BSTC D=1,00m</v>
          </cell>
          <cell r="H765">
            <v>4</v>
          </cell>
          <cell r="J765">
            <v>2</v>
          </cell>
          <cell r="L765" t="str">
            <v>Ampliado LD/LE</v>
          </cell>
        </row>
        <row r="766">
          <cell r="B766">
            <v>355</v>
          </cell>
          <cell r="D766" t="str">
            <v>LD/LE</v>
          </cell>
          <cell r="E766" t="str">
            <v>BSTC D=1,00m</v>
          </cell>
          <cell r="H766">
            <v>1</v>
          </cell>
          <cell r="J766">
            <v>1</v>
          </cell>
          <cell r="L766" t="str">
            <v>Ampliado LE</v>
          </cell>
        </row>
        <row r="767">
          <cell r="B767">
            <v>435</v>
          </cell>
          <cell r="D767" t="str">
            <v>LD/LE</v>
          </cell>
          <cell r="E767" t="str">
            <v>BDTC D=1,00m</v>
          </cell>
          <cell r="H767">
            <v>1</v>
          </cell>
          <cell r="J767">
            <v>1</v>
          </cell>
          <cell r="L767" t="str">
            <v>Ampliado LE</v>
          </cell>
        </row>
        <row r="768">
          <cell r="B768">
            <v>449</v>
          </cell>
          <cell r="D768" t="str">
            <v>LD/LE</v>
          </cell>
          <cell r="E768" t="str">
            <v>BSTC D=1,00m</v>
          </cell>
          <cell r="H768">
            <v>2</v>
          </cell>
          <cell r="J768">
            <v>1</v>
          </cell>
          <cell r="L768" t="str">
            <v>Ampliado LD</v>
          </cell>
        </row>
        <row r="769">
          <cell r="B769" t="str">
            <v>464 + 5,00</v>
          </cell>
          <cell r="D769" t="str">
            <v>LD/LE</v>
          </cell>
          <cell r="E769" t="str">
            <v>BSTC D=1,00m</v>
          </cell>
          <cell r="H769">
            <v>3</v>
          </cell>
          <cell r="J769">
            <v>1</v>
          </cell>
          <cell r="L769" t="str">
            <v>Ampliado LE</v>
          </cell>
        </row>
        <row r="770">
          <cell r="B770" t="str">
            <v>507 + 10,00</v>
          </cell>
          <cell r="D770" t="str">
            <v>LD/LE</v>
          </cell>
          <cell r="E770" t="str">
            <v>BSTC D=1,00m</v>
          </cell>
          <cell r="H770">
            <v>2</v>
          </cell>
          <cell r="J770">
            <v>2</v>
          </cell>
          <cell r="L770" t="str">
            <v>Ampliado LD/LE</v>
          </cell>
        </row>
        <row r="771">
          <cell r="B771" t="str">
            <v>532 + 5,00</v>
          </cell>
          <cell r="D771" t="str">
            <v>LD/LE</v>
          </cell>
          <cell r="E771" t="str">
            <v>BSTC D=1,00m</v>
          </cell>
          <cell r="H771">
            <v>2</v>
          </cell>
          <cell r="J771">
            <v>1</v>
          </cell>
          <cell r="L771" t="str">
            <v>Ampliado LE</v>
          </cell>
        </row>
        <row r="772">
          <cell r="B772">
            <v>556</v>
          </cell>
          <cell r="D772" t="str">
            <v>LD/LE</v>
          </cell>
          <cell r="E772" t="str">
            <v>BSTC D=1,00m</v>
          </cell>
          <cell r="H772">
            <v>4</v>
          </cell>
          <cell r="J772">
            <v>2</v>
          </cell>
          <cell r="L772" t="str">
            <v>Ampliado LD/LE</v>
          </cell>
        </row>
        <row r="773">
          <cell r="B773" t="str">
            <v>561 + 15,00</v>
          </cell>
          <cell r="D773" t="str">
            <v>LD/LE</v>
          </cell>
          <cell r="E773" t="str">
            <v>BSTC D=1,00m</v>
          </cell>
          <cell r="H773">
            <v>11</v>
          </cell>
          <cell r="J773">
            <v>2</v>
          </cell>
          <cell r="L773" t="str">
            <v>Implantado LD/LE</v>
          </cell>
        </row>
        <row r="774">
          <cell r="B774" t="str">
            <v>576 + 15,00</v>
          </cell>
          <cell r="D774" t="str">
            <v>LD/LE</v>
          </cell>
          <cell r="E774" t="str">
            <v>BDTC D=1,00m</v>
          </cell>
          <cell r="H774">
            <v>2</v>
          </cell>
          <cell r="J774">
            <v>1</v>
          </cell>
          <cell r="L774" t="str">
            <v>Ampliado LE</v>
          </cell>
        </row>
        <row r="775">
          <cell r="B775" t="str">
            <v>658 + 3,00</v>
          </cell>
          <cell r="D775" t="str">
            <v>LD/LE</v>
          </cell>
          <cell r="E775" t="str">
            <v>BSTC D=1,00m</v>
          </cell>
          <cell r="H775">
            <v>4</v>
          </cell>
          <cell r="J775">
            <v>2</v>
          </cell>
          <cell r="L775" t="str">
            <v>Ampliado LD/LE</v>
          </cell>
        </row>
        <row r="776">
          <cell r="B776" t="str">
            <v>696 + 5,00</v>
          </cell>
          <cell r="D776" t="str">
            <v>LD/LE</v>
          </cell>
          <cell r="E776" t="str">
            <v>BSTC D=1,00m</v>
          </cell>
          <cell r="H776">
            <v>11</v>
          </cell>
          <cell r="J776">
            <v>2</v>
          </cell>
          <cell r="L776" t="str">
            <v>Implantado LD/LE</v>
          </cell>
        </row>
        <row r="777">
          <cell r="B777" t="str">
            <v>701 + 15,00</v>
          </cell>
          <cell r="D777" t="str">
            <v>LD/LE</v>
          </cell>
          <cell r="E777" t="str">
            <v>BSTC D=1,00m</v>
          </cell>
          <cell r="H777">
            <v>11</v>
          </cell>
          <cell r="J777">
            <v>2</v>
          </cell>
          <cell r="L777" t="str">
            <v>Implantado LD/LE</v>
          </cell>
        </row>
        <row r="778">
          <cell r="B778" t="str">
            <v>713 + 15,00</v>
          </cell>
          <cell r="D778" t="str">
            <v>LD/LE</v>
          </cell>
          <cell r="E778" t="str">
            <v>BSTC D=1,00m</v>
          </cell>
          <cell r="H778">
            <v>11</v>
          </cell>
          <cell r="J778">
            <v>2</v>
          </cell>
          <cell r="L778" t="str">
            <v>Implantado LD/LE</v>
          </cell>
        </row>
        <row r="779">
          <cell r="B779" t="str">
            <v>725 + 5,00</v>
          </cell>
          <cell r="D779" t="str">
            <v>LD/LE</v>
          </cell>
          <cell r="E779" t="str">
            <v>BSTC D=1,00m</v>
          </cell>
          <cell r="H779">
            <v>3</v>
          </cell>
          <cell r="J779">
            <v>2</v>
          </cell>
          <cell r="L779" t="str">
            <v>Ampliado LD/LE</v>
          </cell>
        </row>
        <row r="780">
          <cell r="B780" t="str">
            <v>760 + 4,00</v>
          </cell>
          <cell r="D780" t="str">
            <v>LD/LE</v>
          </cell>
          <cell r="E780" t="str">
            <v>BSTC D=1,00m</v>
          </cell>
          <cell r="H780">
            <v>2</v>
          </cell>
          <cell r="J780">
            <v>2</v>
          </cell>
          <cell r="L780" t="str">
            <v>Ampliado LD/LE</v>
          </cell>
        </row>
        <row r="781">
          <cell r="B781" t="str">
            <v>769 + 4,00</v>
          </cell>
          <cell r="D781" t="str">
            <v>LD/LE</v>
          </cell>
          <cell r="E781" t="str">
            <v>BSTC D=1,00m</v>
          </cell>
          <cell r="H781">
            <v>11</v>
          </cell>
          <cell r="J781">
            <v>2</v>
          </cell>
          <cell r="L781" t="str">
            <v>Implantado LD/LE</v>
          </cell>
        </row>
        <row r="782">
          <cell r="B782" t="str">
            <v>823 + 5,00</v>
          </cell>
          <cell r="D782" t="str">
            <v>LD/LE</v>
          </cell>
          <cell r="E782" t="str">
            <v>BSTC D=1,00m</v>
          </cell>
          <cell r="H782">
            <v>11</v>
          </cell>
          <cell r="J782">
            <v>2</v>
          </cell>
          <cell r="L782" t="str">
            <v>Implantado LD/LE</v>
          </cell>
        </row>
        <row r="783">
          <cell r="B783" t="str">
            <v>857 + 10,00</v>
          </cell>
          <cell r="D783" t="str">
            <v>LD/LE</v>
          </cell>
          <cell r="E783" t="str">
            <v>BSTC D=1,00m</v>
          </cell>
          <cell r="H783">
            <v>2</v>
          </cell>
          <cell r="J783">
            <v>2</v>
          </cell>
          <cell r="L783" t="str">
            <v>Ampliado LD/LE</v>
          </cell>
        </row>
        <row r="784">
          <cell r="B784" t="str">
            <v xml:space="preserve">962 + 6,00 </v>
          </cell>
          <cell r="D784" t="str">
            <v>LD/LE</v>
          </cell>
          <cell r="E784" t="str">
            <v>BDTC D=1,00m</v>
          </cell>
          <cell r="H784">
            <v>4</v>
          </cell>
          <cell r="J784">
            <v>2</v>
          </cell>
          <cell r="L784" t="str">
            <v>Ampliado LD/LE</v>
          </cell>
        </row>
        <row r="785">
          <cell r="B785" t="str">
            <v xml:space="preserve">963 + 8,00 </v>
          </cell>
          <cell r="D785" t="str">
            <v>LD/LE</v>
          </cell>
          <cell r="E785" t="str">
            <v>BDTC D=1,00m</v>
          </cell>
          <cell r="H785">
            <v>4</v>
          </cell>
          <cell r="J785">
            <v>2</v>
          </cell>
          <cell r="L785" t="str">
            <v>Ampliado LD/LE</v>
          </cell>
        </row>
        <row r="786">
          <cell r="B786" t="str">
            <v>1058 + 6,50</v>
          </cell>
          <cell r="D786" t="str">
            <v>LD/LE</v>
          </cell>
          <cell r="E786" t="str">
            <v>BSTC D=1,00m</v>
          </cell>
          <cell r="H786">
            <v>8</v>
          </cell>
          <cell r="J786">
            <v>2</v>
          </cell>
          <cell r="L786" t="str">
            <v>Ampliado LD/LE</v>
          </cell>
        </row>
        <row r="787">
          <cell r="B787" t="str">
            <v>1061 + 16,00</v>
          </cell>
          <cell r="D787" t="str">
            <v>LD/LE</v>
          </cell>
          <cell r="E787" t="str">
            <v>BSTC D=1,00m</v>
          </cell>
          <cell r="H787">
            <v>11</v>
          </cell>
          <cell r="J787">
            <v>2</v>
          </cell>
          <cell r="L787" t="str">
            <v>Implantado LD/LE</v>
          </cell>
        </row>
        <row r="788">
          <cell r="B788">
            <v>1081</v>
          </cell>
          <cell r="D788" t="str">
            <v>LD/LE</v>
          </cell>
          <cell r="E788" t="str">
            <v>BDTC D=1,00m</v>
          </cell>
          <cell r="H788">
            <v>8</v>
          </cell>
          <cell r="J788">
            <v>2</v>
          </cell>
          <cell r="L788" t="str">
            <v>Ampliado LD/LE</v>
          </cell>
        </row>
        <row r="789">
          <cell r="B789" t="str">
            <v>1082 + 10,00</v>
          </cell>
          <cell r="D789" t="str">
            <v>LD/LE</v>
          </cell>
          <cell r="E789" t="str">
            <v>BDTC D=1,00m</v>
          </cell>
          <cell r="H789">
            <v>14</v>
          </cell>
          <cell r="J789">
            <v>2</v>
          </cell>
          <cell r="L789" t="str">
            <v>Implantado LD/LE</v>
          </cell>
        </row>
        <row r="790">
          <cell r="B790" t="str">
            <v>1096 + 8,00</v>
          </cell>
          <cell r="D790" t="str">
            <v>LD/LE</v>
          </cell>
          <cell r="E790" t="str">
            <v>BDTC D=1,00m</v>
          </cell>
          <cell r="H790">
            <v>15</v>
          </cell>
          <cell r="J790">
            <v>2</v>
          </cell>
          <cell r="L790" t="str">
            <v>Implantado LD/LE</v>
          </cell>
        </row>
        <row r="791">
          <cell r="B791" t="str">
            <v>1151 + 12,00</v>
          </cell>
          <cell r="D791" t="str">
            <v>LD/LE</v>
          </cell>
          <cell r="E791" t="str">
            <v>BDTC D=1,00m</v>
          </cell>
          <cell r="H791">
            <v>14</v>
          </cell>
          <cell r="J791">
            <v>2</v>
          </cell>
          <cell r="L791" t="str">
            <v>Implantado LD/LE</v>
          </cell>
        </row>
        <row r="792">
          <cell r="B792" t="str">
            <v>1187 + 12,00</v>
          </cell>
          <cell r="D792" t="str">
            <v>LD/LE</v>
          </cell>
          <cell r="E792" t="str">
            <v>BSTC D=1,00m</v>
          </cell>
          <cell r="H792">
            <v>7</v>
          </cell>
          <cell r="J792">
            <v>2</v>
          </cell>
          <cell r="L792" t="str">
            <v>Ampliado LD/LE</v>
          </cell>
        </row>
        <row r="793">
          <cell r="B793" t="str">
            <v>1217 + 12,00</v>
          </cell>
          <cell r="D793" t="str">
            <v>LD/LE</v>
          </cell>
          <cell r="E793" t="str">
            <v>BSTC D=1,00m</v>
          </cell>
          <cell r="H793">
            <v>5</v>
          </cell>
          <cell r="J793">
            <v>2</v>
          </cell>
          <cell r="L793" t="str">
            <v>Ampliado LD/LE</v>
          </cell>
        </row>
        <row r="794">
          <cell r="B794" t="str">
            <v>1243 + 7,50</v>
          </cell>
          <cell r="D794" t="str">
            <v>LD/LE</v>
          </cell>
          <cell r="E794" t="str">
            <v>BSTC D=1,00m</v>
          </cell>
          <cell r="H794">
            <v>6</v>
          </cell>
          <cell r="J794">
            <v>2</v>
          </cell>
          <cell r="L794" t="str">
            <v>Implantado LD/LE</v>
          </cell>
        </row>
        <row r="795">
          <cell r="B795" t="str">
            <v>1288 + 3,00</v>
          </cell>
          <cell r="D795" t="str">
            <v>LD/LE</v>
          </cell>
          <cell r="E795" t="str">
            <v>BDTC D=1,00m</v>
          </cell>
          <cell r="H795">
            <v>4</v>
          </cell>
          <cell r="J795">
            <v>2</v>
          </cell>
          <cell r="L795" t="str">
            <v>Ampliado LD/LE</v>
          </cell>
        </row>
        <row r="796">
          <cell r="B796" t="str">
            <v xml:space="preserve">1323 + 7,00 </v>
          </cell>
          <cell r="D796" t="str">
            <v>LD</v>
          </cell>
          <cell r="E796" t="str">
            <v>BDTC D=1,00m</v>
          </cell>
          <cell r="H796">
            <v>1</v>
          </cell>
          <cell r="J796">
            <v>1</v>
          </cell>
          <cell r="L796" t="str">
            <v>Ampliado LD.</v>
          </cell>
        </row>
        <row r="797">
          <cell r="B797" t="str">
            <v>1345 + 17,00</v>
          </cell>
          <cell r="D797" t="str">
            <v>LD/LE</v>
          </cell>
          <cell r="E797" t="str">
            <v>BSTC D=1,00m</v>
          </cell>
          <cell r="H797">
            <v>3</v>
          </cell>
          <cell r="J797">
            <v>2</v>
          </cell>
          <cell r="L797" t="str">
            <v>Ampliado LD/LE</v>
          </cell>
        </row>
        <row r="798">
          <cell r="B798">
            <v>1361</v>
          </cell>
          <cell r="D798" t="str">
            <v>LD/LE</v>
          </cell>
          <cell r="E798" t="str">
            <v>BSTC D=1,00m</v>
          </cell>
          <cell r="H798">
            <v>3</v>
          </cell>
          <cell r="J798">
            <v>2</v>
          </cell>
          <cell r="L798" t="str">
            <v>Ampliado LD/LE</v>
          </cell>
        </row>
        <row r="799">
          <cell r="B799" t="str">
            <v>1388 + 6,00</v>
          </cell>
          <cell r="D799" t="str">
            <v>LD/LE</v>
          </cell>
          <cell r="E799" t="str">
            <v>BSTC D=1,00m</v>
          </cell>
          <cell r="H799">
            <v>5</v>
          </cell>
          <cell r="J799">
            <v>2</v>
          </cell>
          <cell r="L799" t="str">
            <v>Ampliado LD/LE</v>
          </cell>
        </row>
        <row r="800">
          <cell r="L800" t="str">
            <v>Implantado</v>
          </cell>
        </row>
        <row r="801">
          <cell r="L801" t="str">
            <v>Implantado</v>
          </cell>
        </row>
        <row r="802">
          <cell r="L802" t="str">
            <v>Implantado</v>
          </cell>
        </row>
        <row r="803">
          <cell r="L803" t="str">
            <v>Implantado</v>
          </cell>
        </row>
        <row r="804">
          <cell r="L804" t="str">
            <v>Implantado</v>
          </cell>
        </row>
        <row r="805">
          <cell r="L805" t="str">
            <v>Implantado</v>
          </cell>
        </row>
        <row r="806">
          <cell r="L806" t="str">
            <v>Implantado</v>
          </cell>
        </row>
        <row r="807">
          <cell r="L807" t="str">
            <v>Implantado</v>
          </cell>
        </row>
        <row r="808">
          <cell r="L808" t="str">
            <v>Implantado</v>
          </cell>
        </row>
        <row r="811">
          <cell r="H811">
            <v>249</v>
          </cell>
          <cell r="J811">
            <v>87</v>
          </cell>
        </row>
        <row r="814">
          <cell r="E814" t="str">
            <v>RESUMO</v>
          </cell>
        </row>
        <row r="815">
          <cell r="E815" t="str">
            <v>Tipo</v>
          </cell>
          <cell r="H815" t="str">
            <v>Corpo</v>
          </cell>
          <cell r="J815" t="str">
            <v>Boca</v>
          </cell>
        </row>
        <row r="817">
          <cell r="E817" t="str">
            <v>BSTC D=0,60m</v>
          </cell>
          <cell r="H817">
            <v>0</v>
          </cell>
          <cell r="J817">
            <v>0</v>
          </cell>
        </row>
        <row r="818">
          <cell r="E818" t="str">
            <v>BSTC D=1,00m</v>
          </cell>
          <cell r="H818">
            <v>161</v>
          </cell>
          <cell r="J818">
            <v>58</v>
          </cell>
        </row>
        <row r="819">
          <cell r="E819" t="str">
            <v>BDTC D=1,00m</v>
          </cell>
          <cell r="H819">
            <v>70</v>
          </cell>
          <cell r="J819">
            <v>21</v>
          </cell>
        </row>
        <row r="820">
          <cell r="E820" t="str">
            <v>BTTC D=1,00m</v>
          </cell>
          <cell r="H820">
            <v>18</v>
          </cell>
          <cell r="J820">
            <v>8</v>
          </cell>
        </row>
        <row r="821">
          <cell r="E821" t="str">
            <v>BDCC 2,00 x 2,00</v>
          </cell>
          <cell r="H821">
            <v>0</v>
          </cell>
          <cell r="J821">
            <v>0</v>
          </cell>
        </row>
        <row r="822">
          <cell r="E822" t="str">
            <v>BDCC 2,50 x 2,50</v>
          </cell>
          <cell r="H822">
            <v>0</v>
          </cell>
          <cell r="J822">
            <v>0</v>
          </cell>
        </row>
        <row r="823">
          <cell r="E823" t="str">
            <v>BTCC 2,00 x 2,00</v>
          </cell>
          <cell r="H823">
            <v>0</v>
          </cell>
          <cell r="J823">
            <v>0</v>
          </cell>
        </row>
        <row r="824">
          <cell r="E824" t="str">
            <v>BTCC 2,50 x 2,50</v>
          </cell>
          <cell r="H824">
            <v>0</v>
          </cell>
          <cell r="J824">
            <v>0</v>
          </cell>
        </row>
        <row r="826">
          <cell r="H826">
            <v>249</v>
          </cell>
          <cell r="J826">
            <v>87</v>
          </cell>
        </row>
        <row r="828">
          <cell r="A828" t="str">
            <v>5.0</v>
          </cell>
          <cell r="B828" t="str">
            <v>OBRAS DE ARTE ESPECIAIS</v>
          </cell>
        </row>
        <row r="830">
          <cell r="A830" t="str">
            <v>5.1</v>
          </cell>
          <cell r="B830" t="str">
            <v>INFRA-ESTRUTURA (ESTACAS PRÉ-MOLDADAS)</v>
          </cell>
        </row>
        <row r="833">
          <cell r="A833" t="str">
            <v>ITEM</v>
          </cell>
          <cell r="B833" t="str">
            <v>DISCRIMINAÇÃO</v>
          </cell>
          <cell r="Q833" t="str">
            <v>UNIDADE</v>
          </cell>
          <cell r="R833" t="str">
            <v>TOTAL</v>
          </cell>
        </row>
        <row r="834">
          <cell r="A834" t="str">
            <v>5.1.1</v>
          </cell>
          <cell r="B834" t="str">
            <v>Estaca Pilar pré-moldada centrifugada de concreto, com diâmetro de 40,0 cm e capacidade de carga de 85,0 ton</v>
          </cell>
          <cell r="Q834" t="str">
            <v>m</v>
          </cell>
          <cell r="R834">
            <v>0</v>
          </cell>
        </row>
        <row r="836">
          <cell r="N836" t="str">
            <v>CONTRATO</v>
          </cell>
          <cell r="Q836" t="str">
            <v>:</v>
          </cell>
          <cell r="R836">
            <v>198</v>
          </cell>
        </row>
        <row r="837">
          <cell r="B837" t="str">
            <v>Total Líquido Medido  =  Acumulado Atual Medido  -  Acumulado Anterior</v>
          </cell>
          <cell r="N837" t="str">
            <v>Acumulado Anterior</v>
          </cell>
          <cell r="Q837" t="str">
            <v>:</v>
          </cell>
          <cell r="R837">
            <v>0</v>
          </cell>
        </row>
        <row r="838">
          <cell r="B838" t="str">
            <v>Total Líquido Medido  =  0,000  -  0,000  =  0,000</v>
          </cell>
          <cell r="N838" t="str">
            <v>Acumulado Atual Medido</v>
          </cell>
          <cell r="Q838" t="str">
            <v>:</v>
          </cell>
          <cell r="R838">
            <v>0</v>
          </cell>
        </row>
        <row r="839">
          <cell r="N839" t="str">
            <v>Total Líquido Medido</v>
          </cell>
          <cell r="Q839" t="str">
            <v>:</v>
          </cell>
          <cell r="R839">
            <v>0</v>
          </cell>
        </row>
        <row r="840">
          <cell r="N840" t="str">
            <v>Saldo de Contrato</v>
          </cell>
          <cell r="Q840" t="str">
            <v>:</v>
          </cell>
          <cell r="R840">
            <v>198</v>
          </cell>
        </row>
        <row r="843">
          <cell r="A843" t="str">
            <v>5.2</v>
          </cell>
          <cell r="B843" t="str">
            <v>INFRA-ESTRUTURA (CORTINA DE CONTEÇÃO)</v>
          </cell>
        </row>
        <row r="845">
          <cell r="A845" t="str">
            <v>ITEM</v>
          </cell>
          <cell r="B845" t="str">
            <v>DISCRIMINAÇÃO</v>
          </cell>
          <cell r="Q845" t="str">
            <v>UNIDADE</v>
          </cell>
          <cell r="R845" t="str">
            <v>TOTAL</v>
          </cell>
        </row>
        <row r="846">
          <cell r="A846" t="str">
            <v>5.2.1</v>
          </cell>
          <cell r="B846" t="str">
            <v>Forma de placa compensada resinada</v>
          </cell>
          <cell r="Q846" t="str">
            <v>m2</v>
          </cell>
          <cell r="R846">
            <v>250</v>
          </cell>
        </row>
        <row r="848">
          <cell r="N848" t="str">
            <v>CONTRATO</v>
          </cell>
          <cell r="Q848" t="str">
            <v>:</v>
          </cell>
          <cell r="R848">
            <v>778.64</v>
          </cell>
        </row>
        <row r="849">
          <cell r="B849" t="str">
            <v>Total Líquido Medido  =  Acumulado Atual Medido  -  Acumulado Anterior</v>
          </cell>
          <cell r="N849" t="str">
            <v>Acumulado Anterior</v>
          </cell>
          <cell r="Q849" t="str">
            <v>:</v>
          </cell>
          <cell r="R849">
            <v>150</v>
          </cell>
        </row>
        <row r="850">
          <cell r="B850" t="str">
            <v>Total Líquido Medido  =  250,000  -  150,000  =  100,000</v>
          </cell>
          <cell r="N850" t="str">
            <v>Acumulado Atual Medido</v>
          </cell>
          <cell r="Q850" t="str">
            <v>:</v>
          </cell>
          <cell r="R850">
            <v>250</v>
          </cell>
        </row>
        <row r="851">
          <cell r="N851" t="str">
            <v>Total Líquido Medido</v>
          </cell>
          <cell r="Q851" t="str">
            <v>:</v>
          </cell>
          <cell r="R851">
            <v>100</v>
          </cell>
        </row>
        <row r="852">
          <cell r="N852" t="str">
            <v>Saldo de Contrato</v>
          </cell>
          <cell r="Q852" t="str">
            <v>:</v>
          </cell>
          <cell r="R852">
            <v>528.64</v>
          </cell>
        </row>
        <row r="855">
          <cell r="A855" t="str">
            <v>ITEM</v>
          </cell>
          <cell r="B855" t="str">
            <v>DISCRIMINAÇÃO</v>
          </cell>
          <cell r="Q855" t="str">
            <v>UNIDADE</v>
          </cell>
          <cell r="R855" t="str">
            <v>TOTAL</v>
          </cell>
        </row>
        <row r="856">
          <cell r="A856" t="str">
            <v>5.2.2</v>
          </cell>
          <cell r="B856" t="str">
            <v>Fornecimento, preparo e colocação formas aço CA 50</v>
          </cell>
          <cell r="Q856" t="str">
            <v xml:space="preserve"> kg</v>
          </cell>
          <cell r="R856">
            <v>4800</v>
          </cell>
        </row>
        <row r="858">
          <cell r="N858" t="str">
            <v>CONTRATO</v>
          </cell>
          <cell r="Q858" t="str">
            <v>:</v>
          </cell>
          <cell r="R858">
            <v>15831</v>
          </cell>
        </row>
        <row r="859">
          <cell r="B859" t="str">
            <v>Total Líquido Medido  =  Acumulado Atual Medido  -  Acumulado Anterior</v>
          </cell>
          <cell r="N859" t="str">
            <v>Acumulado Anterior</v>
          </cell>
          <cell r="Q859" t="str">
            <v>:</v>
          </cell>
          <cell r="R859">
            <v>2800</v>
          </cell>
        </row>
        <row r="860">
          <cell r="B860" t="str">
            <v>Total Líquido Medido  =  4.800,000  -  2.800,000  =  2.000,000</v>
          </cell>
          <cell r="N860" t="str">
            <v>Acumulado Atual Medido</v>
          </cell>
          <cell r="Q860" t="str">
            <v>:</v>
          </cell>
          <cell r="R860">
            <v>4800</v>
          </cell>
        </row>
        <row r="861">
          <cell r="N861" t="str">
            <v>Total Líquido Medido</v>
          </cell>
          <cell r="Q861" t="str">
            <v>:</v>
          </cell>
          <cell r="R861">
            <v>2000</v>
          </cell>
        </row>
        <row r="862">
          <cell r="N862" t="str">
            <v>Saldo de Contrato</v>
          </cell>
          <cell r="Q862" t="str">
            <v>:</v>
          </cell>
          <cell r="R862">
            <v>11031</v>
          </cell>
        </row>
        <row r="865">
          <cell r="A865" t="str">
            <v>ITEM</v>
          </cell>
          <cell r="B865" t="str">
            <v>DISCRIMINAÇÃO</v>
          </cell>
          <cell r="Q865" t="str">
            <v>UNIDADE</v>
          </cell>
          <cell r="R865" t="str">
            <v>TOTAL</v>
          </cell>
        </row>
        <row r="866">
          <cell r="A866" t="str">
            <v>5.2.3</v>
          </cell>
          <cell r="B866" t="str">
            <v>Fornecimento, preparo e colocação formas aço CA 60</v>
          </cell>
          <cell r="Q866" t="str">
            <v>kg</v>
          </cell>
          <cell r="R866">
            <v>1100</v>
          </cell>
        </row>
        <row r="868">
          <cell r="N868" t="str">
            <v>CONTRATO</v>
          </cell>
          <cell r="Q868" t="str">
            <v>:</v>
          </cell>
          <cell r="R868">
            <v>3229</v>
          </cell>
        </row>
        <row r="869">
          <cell r="B869" t="str">
            <v>Total Líquido Medido  =  Acumulado Atual Medido  -  Acumulado Anterior</v>
          </cell>
          <cell r="N869" t="str">
            <v>Acumulado Anterior</v>
          </cell>
          <cell r="Q869" t="str">
            <v>:</v>
          </cell>
          <cell r="R869">
            <v>700</v>
          </cell>
        </row>
        <row r="870">
          <cell r="B870" t="str">
            <v>Total Líquido Medido  =  1.100,000  -  700,000  =  400,000</v>
          </cell>
          <cell r="N870" t="str">
            <v>Acumulado Atual Medido</v>
          </cell>
          <cell r="Q870" t="str">
            <v>:</v>
          </cell>
          <cell r="R870">
            <v>1100</v>
          </cell>
        </row>
        <row r="871">
          <cell r="N871" t="str">
            <v>Total Líquido Medido</v>
          </cell>
          <cell r="Q871" t="str">
            <v>:</v>
          </cell>
          <cell r="R871">
            <v>400</v>
          </cell>
        </row>
        <row r="872">
          <cell r="N872" t="str">
            <v>Saldo de Contrato</v>
          </cell>
          <cell r="Q872" t="str">
            <v>:</v>
          </cell>
          <cell r="R872">
            <v>2129</v>
          </cell>
        </row>
        <row r="874">
          <cell r="A874" t="str">
            <v>ITEM</v>
          </cell>
          <cell r="B874" t="str">
            <v>DISCRIMINAÇÃO</v>
          </cell>
          <cell r="Q874" t="str">
            <v>UNIDADE</v>
          </cell>
          <cell r="R874" t="str">
            <v>TOTAL</v>
          </cell>
        </row>
        <row r="875">
          <cell r="A875" t="str">
            <v>5.2.4</v>
          </cell>
          <cell r="B875" t="str">
            <v>Concr.estr.fck=25MPa-c.raz.c/adit conf.lanç.AC/BC</v>
          </cell>
          <cell r="Q875" t="str">
            <v>m3</v>
          </cell>
          <cell r="R875">
            <v>45</v>
          </cell>
        </row>
        <row r="877">
          <cell r="N877" t="str">
            <v>CONTRATO</v>
          </cell>
          <cell r="Q877" t="str">
            <v>:</v>
          </cell>
          <cell r="R877">
            <v>140</v>
          </cell>
        </row>
        <row r="878">
          <cell r="B878" t="str">
            <v>Total Líquido Medido  =  Acumulado Atual Medido  -  Acumulado Anterior</v>
          </cell>
          <cell r="N878" t="str">
            <v>Acumulado Anterior</v>
          </cell>
          <cell r="Q878" t="str">
            <v>:</v>
          </cell>
          <cell r="R878">
            <v>25</v>
          </cell>
        </row>
        <row r="879">
          <cell r="B879" t="str">
            <v>Total Líquido Medido  =  45,000  -  25,000  =  20,000</v>
          </cell>
          <cell r="N879" t="str">
            <v>Acumulado Atual Medido</v>
          </cell>
          <cell r="Q879" t="str">
            <v>:</v>
          </cell>
          <cell r="R879">
            <v>45</v>
          </cell>
        </row>
        <row r="880">
          <cell r="N880" t="str">
            <v>Total Líquido Medido</v>
          </cell>
          <cell r="Q880" t="str">
            <v>:</v>
          </cell>
          <cell r="R880">
            <v>20</v>
          </cell>
        </row>
        <row r="881">
          <cell r="N881" t="str">
            <v>Saldo de Contrato</v>
          </cell>
          <cell r="Q881" t="str">
            <v>:</v>
          </cell>
          <cell r="R881">
            <v>95</v>
          </cell>
        </row>
        <row r="884">
          <cell r="A884" t="str">
            <v>ITEM</v>
          </cell>
          <cell r="B884" t="str">
            <v>DISCRIMINAÇÃO</v>
          </cell>
          <cell r="Q884" t="str">
            <v>UNIDADE</v>
          </cell>
          <cell r="R884" t="str">
            <v>TOTAL</v>
          </cell>
        </row>
        <row r="885">
          <cell r="A885" t="str">
            <v>5.2.5</v>
          </cell>
          <cell r="B885" t="str">
            <v>Escoramento com madeira de OAE</v>
          </cell>
          <cell r="Q885" t="str">
            <v>m3</v>
          </cell>
          <cell r="R885">
            <v>37</v>
          </cell>
        </row>
        <row r="887">
          <cell r="N887" t="str">
            <v>CONTRATO</v>
          </cell>
          <cell r="Q887" t="str">
            <v>:</v>
          </cell>
          <cell r="R887">
            <v>91.2</v>
          </cell>
        </row>
        <row r="888">
          <cell r="B888" t="str">
            <v>Total Líquido Medido  =  Acumulado Atual Medido  -  Acumulado Anterior</v>
          </cell>
          <cell r="N888" t="str">
            <v>Acumulado Anterior</v>
          </cell>
          <cell r="Q888" t="str">
            <v>:</v>
          </cell>
          <cell r="R888">
            <v>22</v>
          </cell>
        </row>
        <row r="889">
          <cell r="B889" t="str">
            <v>Total Líquido Medido  =  37,000  -  22,000  =  15,000</v>
          </cell>
          <cell r="N889" t="str">
            <v>Acumulado Atual Medido</v>
          </cell>
          <cell r="Q889" t="str">
            <v>:</v>
          </cell>
          <cell r="R889">
            <v>37</v>
          </cell>
        </row>
        <row r="890">
          <cell r="N890" t="str">
            <v>Total Líquido Medido</v>
          </cell>
          <cell r="Q890" t="str">
            <v>:</v>
          </cell>
          <cell r="R890">
            <v>15</v>
          </cell>
        </row>
        <row r="891">
          <cell r="N891" t="str">
            <v>Saldo de Contrato</v>
          </cell>
          <cell r="Q891" t="str">
            <v>:</v>
          </cell>
          <cell r="R891">
            <v>54.2</v>
          </cell>
        </row>
        <row r="894">
          <cell r="A894" t="str">
            <v>5.3</v>
          </cell>
          <cell r="B894" t="str">
            <v>MESOESTRUTURA - ENCONTROS</v>
          </cell>
        </row>
        <row r="896">
          <cell r="A896" t="str">
            <v>ITEM</v>
          </cell>
          <cell r="B896" t="str">
            <v>DISCRIMINAÇÃO</v>
          </cell>
          <cell r="Q896" t="str">
            <v>UNIDADE</v>
          </cell>
          <cell r="R896" t="str">
            <v>TOTAL</v>
          </cell>
        </row>
        <row r="897">
          <cell r="A897" t="str">
            <v>5.3.1</v>
          </cell>
          <cell r="B897" t="str">
            <v>Forma de placa compensada resinada  ( Para muro de ala, laje de aproximação e cortina de apoio e travessa de apoio )</v>
          </cell>
          <cell r="Q897" t="str">
            <v>m2</v>
          </cell>
          <cell r="R897">
            <v>250</v>
          </cell>
        </row>
        <row r="899">
          <cell r="N899" t="str">
            <v>CONTRATO</v>
          </cell>
          <cell r="Q899" t="str">
            <v>:</v>
          </cell>
          <cell r="R899">
            <v>812.8</v>
          </cell>
        </row>
        <row r="900">
          <cell r="B900" t="str">
            <v>Total Líquido Medido  =  Acumulado Atual Medido  -  Acumulado Anterior</v>
          </cell>
          <cell r="N900" t="str">
            <v>Acumulado Anterior</v>
          </cell>
          <cell r="Q900" t="str">
            <v>:</v>
          </cell>
          <cell r="R900">
            <v>140</v>
          </cell>
        </row>
        <row r="901">
          <cell r="B901" t="str">
            <v>Total Líquido Medido  =  250,000  -  140,000  =  110,000</v>
          </cell>
          <cell r="N901" t="str">
            <v>Acumulado Atual Medido</v>
          </cell>
          <cell r="Q901" t="str">
            <v>:</v>
          </cell>
          <cell r="R901">
            <v>250</v>
          </cell>
        </row>
        <row r="902">
          <cell r="N902" t="str">
            <v>Total Líquido Medido</v>
          </cell>
          <cell r="Q902" t="str">
            <v>:</v>
          </cell>
          <cell r="R902">
            <v>110</v>
          </cell>
        </row>
        <row r="903">
          <cell r="N903" t="str">
            <v>Saldo de Contrato</v>
          </cell>
          <cell r="Q903" t="str">
            <v>:</v>
          </cell>
          <cell r="R903">
            <v>562.79999999999995</v>
          </cell>
        </row>
        <row r="906">
          <cell r="A906" t="str">
            <v>ITEM</v>
          </cell>
          <cell r="B906" t="str">
            <v>DISCRIMINAÇÃO</v>
          </cell>
          <cell r="Q906" t="str">
            <v>UNIDADE</v>
          </cell>
          <cell r="R906" t="str">
            <v>TOTAL</v>
          </cell>
        </row>
        <row r="907">
          <cell r="A907" t="str">
            <v>5.3.2</v>
          </cell>
          <cell r="B907" t="str">
            <v>Fornecimento, preparo e colocação formas aço CA 50</v>
          </cell>
          <cell r="Q907" t="str">
            <v xml:space="preserve"> kg</v>
          </cell>
          <cell r="R907">
            <v>3100</v>
          </cell>
        </row>
        <row r="909">
          <cell r="N909" t="str">
            <v>CONTRATO</v>
          </cell>
          <cell r="Q909" t="str">
            <v>:</v>
          </cell>
          <cell r="R909">
            <v>10035</v>
          </cell>
        </row>
        <row r="910">
          <cell r="B910" t="str">
            <v>Total Líquido Medido  =  Acumulado Atual Medido  -  Acumulado Anterior</v>
          </cell>
          <cell r="N910" t="str">
            <v>Acumulado Anterior</v>
          </cell>
          <cell r="Q910" t="str">
            <v>:</v>
          </cell>
          <cell r="R910">
            <v>2150</v>
          </cell>
        </row>
        <row r="911">
          <cell r="B911" t="str">
            <v>Total Líquido Medido  =  3.100,000  -  2.150,000  =  950,000</v>
          </cell>
          <cell r="N911" t="str">
            <v>Acumulado Atual Medido</v>
          </cell>
          <cell r="Q911" t="str">
            <v>:</v>
          </cell>
          <cell r="R911">
            <v>3100</v>
          </cell>
        </row>
        <row r="912">
          <cell r="N912" t="str">
            <v>Total Líquido Medido</v>
          </cell>
          <cell r="Q912" t="str">
            <v>:</v>
          </cell>
          <cell r="R912">
            <v>950</v>
          </cell>
        </row>
        <row r="913">
          <cell r="N913" t="str">
            <v>Saldo de Contrato</v>
          </cell>
          <cell r="Q913" t="str">
            <v>:</v>
          </cell>
          <cell r="R913">
            <v>6935</v>
          </cell>
        </row>
        <row r="916">
          <cell r="A916" t="str">
            <v>ITEM</v>
          </cell>
          <cell r="B916" t="str">
            <v>DISCRIMINAÇÃO</v>
          </cell>
          <cell r="Q916" t="str">
            <v>UNIDADE</v>
          </cell>
          <cell r="R916" t="str">
            <v>TOTAL</v>
          </cell>
        </row>
        <row r="917">
          <cell r="A917" t="str">
            <v>5.3.3</v>
          </cell>
          <cell r="B917" t="str">
            <v>Fornecimento, preparo e colocação formas aço CA 60</v>
          </cell>
          <cell r="Q917" t="str">
            <v>kg</v>
          </cell>
          <cell r="R917">
            <v>380</v>
          </cell>
        </row>
        <row r="919">
          <cell r="N919" t="str">
            <v>CONTRATO</v>
          </cell>
          <cell r="Q919" t="str">
            <v>:</v>
          </cell>
          <cell r="R919">
            <v>1781</v>
          </cell>
        </row>
        <row r="920">
          <cell r="B920" t="str">
            <v>Total Líquido Medido  =  Acumulado Atual Medido  -  Acumulado Anterior</v>
          </cell>
          <cell r="N920" t="str">
            <v>Acumulado Anterior</v>
          </cell>
          <cell r="Q920" t="str">
            <v>:</v>
          </cell>
          <cell r="R920">
            <v>200</v>
          </cell>
        </row>
        <row r="921">
          <cell r="B921" t="str">
            <v>Total Líquido Medido  =  380,000  -  200,000  =  180,000</v>
          </cell>
          <cell r="N921" t="str">
            <v>Acumulado Atual Medido</v>
          </cell>
          <cell r="Q921" t="str">
            <v>:</v>
          </cell>
          <cell r="R921">
            <v>380</v>
          </cell>
        </row>
        <row r="922">
          <cell r="N922" t="str">
            <v>Total Líquido Medido</v>
          </cell>
          <cell r="Q922" t="str">
            <v>:</v>
          </cell>
          <cell r="R922">
            <v>180</v>
          </cell>
        </row>
        <row r="923">
          <cell r="N923" t="str">
            <v>Saldo de Contrato</v>
          </cell>
          <cell r="Q923" t="str">
            <v>:</v>
          </cell>
          <cell r="R923">
            <v>1401</v>
          </cell>
        </row>
        <row r="925">
          <cell r="A925" t="str">
            <v>ITEM</v>
          </cell>
          <cell r="B925" t="str">
            <v>DISCRIMINAÇÃO</v>
          </cell>
          <cell r="Q925" t="str">
            <v>UNIDADE</v>
          </cell>
          <cell r="R925" t="str">
            <v>TOTAL</v>
          </cell>
        </row>
        <row r="926">
          <cell r="A926" t="str">
            <v>5.3.4</v>
          </cell>
          <cell r="B926" t="str">
            <v>Concr.estr.fck=25MPa-c.raz.c/adit conf.lanç.AC/BC</v>
          </cell>
          <cell r="Q926" t="str">
            <v>m3</v>
          </cell>
          <cell r="R926">
            <v>47</v>
          </cell>
        </row>
        <row r="928">
          <cell r="N928" t="str">
            <v>CONTRATO</v>
          </cell>
          <cell r="Q928" t="str">
            <v>:</v>
          </cell>
          <cell r="R928">
            <v>148.4</v>
          </cell>
        </row>
        <row r="929">
          <cell r="B929" t="str">
            <v>Total Líquido Medido  =  Acumulado Atual Medido  -  Acumulado Anterior</v>
          </cell>
          <cell r="N929" t="str">
            <v>Acumulado Anterior</v>
          </cell>
          <cell r="Q929" t="str">
            <v>:</v>
          </cell>
          <cell r="R929">
            <v>20</v>
          </cell>
        </row>
        <row r="930">
          <cell r="B930" t="str">
            <v>Total Líquido Medido  =  47,000  -  20,000  =  27,000</v>
          </cell>
          <cell r="N930" t="str">
            <v>Acumulado Atual Medido</v>
          </cell>
          <cell r="Q930" t="str">
            <v>:</v>
          </cell>
          <cell r="R930">
            <v>47</v>
          </cell>
        </row>
        <row r="931">
          <cell r="N931" t="str">
            <v>Total Líquido Medido</v>
          </cell>
          <cell r="Q931" t="str">
            <v>:</v>
          </cell>
          <cell r="R931">
            <v>27</v>
          </cell>
        </row>
        <row r="932">
          <cell r="N932" t="str">
            <v>Saldo de Contrato</v>
          </cell>
          <cell r="Q932" t="str">
            <v>:</v>
          </cell>
          <cell r="R932">
            <v>101.4</v>
          </cell>
        </row>
        <row r="935">
          <cell r="A935" t="str">
            <v>ITEM</v>
          </cell>
          <cell r="B935" t="str">
            <v>DISCRIMINAÇÃO</v>
          </cell>
          <cell r="Q935" t="str">
            <v>UNIDADE</v>
          </cell>
          <cell r="R935" t="str">
            <v>TOTAL</v>
          </cell>
        </row>
        <row r="936">
          <cell r="A936" t="str">
            <v>5.3.5</v>
          </cell>
          <cell r="B936" t="str">
            <v>Escoramento com madeira de OAE</v>
          </cell>
          <cell r="Q936" t="str">
            <v>m3</v>
          </cell>
          <cell r="R936">
            <v>38</v>
          </cell>
        </row>
        <row r="938">
          <cell r="N938" t="str">
            <v>CONTRATO</v>
          </cell>
          <cell r="Q938" t="str">
            <v>:</v>
          </cell>
          <cell r="R938">
            <v>96.8</v>
          </cell>
        </row>
        <row r="939">
          <cell r="B939" t="str">
            <v>Total Líquido Medido  =  Acumulado Atual Medido  -  Acumulado Anterior</v>
          </cell>
          <cell r="N939" t="str">
            <v>Acumulado Anterior</v>
          </cell>
          <cell r="Q939" t="str">
            <v>:</v>
          </cell>
          <cell r="R939">
            <v>18</v>
          </cell>
        </row>
        <row r="940">
          <cell r="B940" t="str">
            <v>Total Líquido Medido  =  38,000  -  18,000  =  20,000</v>
          </cell>
          <cell r="N940" t="str">
            <v>Acumulado Atual Medido</v>
          </cell>
          <cell r="Q940" t="str">
            <v>:</v>
          </cell>
          <cell r="R940">
            <v>38</v>
          </cell>
        </row>
        <row r="941">
          <cell r="N941" t="str">
            <v>Total Líquido Medido</v>
          </cell>
          <cell r="Q941" t="str">
            <v>:</v>
          </cell>
          <cell r="R941">
            <v>20</v>
          </cell>
        </row>
        <row r="942">
          <cell r="N942" t="str">
            <v>Saldo de Contrato</v>
          </cell>
          <cell r="Q942" t="str">
            <v>:</v>
          </cell>
          <cell r="R942">
            <v>58.8</v>
          </cell>
        </row>
        <row r="945">
          <cell r="A945" t="str">
            <v>5.4</v>
          </cell>
          <cell r="B945" t="str">
            <v>SUPER-ESTRUTURA  - ESTRUTURA DE CONCRETO</v>
          </cell>
        </row>
        <row r="947">
          <cell r="A947" t="str">
            <v>ITEM</v>
          </cell>
          <cell r="B947" t="str">
            <v>DISCRIMINAÇÃO</v>
          </cell>
          <cell r="Q947" t="str">
            <v>UNIDADE</v>
          </cell>
          <cell r="R947" t="str">
            <v>TOTAL</v>
          </cell>
        </row>
        <row r="948">
          <cell r="A948" t="str">
            <v>5.4.1</v>
          </cell>
          <cell r="B948" t="str">
            <v>Forma de placa compensada resinada  ( Para pré-laje de concreto pré-moldado )</v>
          </cell>
          <cell r="Q948" t="str">
            <v>m2</v>
          </cell>
          <cell r="R948">
            <v>90</v>
          </cell>
        </row>
        <row r="950">
          <cell r="N950" t="str">
            <v>CONTRATO</v>
          </cell>
          <cell r="Q950" t="str">
            <v>:</v>
          </cell>
          <cell r="R950">
            <v>678.59999999999991</v>
          </cell>
        </row>
        <row r="951">
          <cell r="B951" t="str">
            <v>Total Líquido Medido  =  Acumulado Atual Medido  -  Acumulado Anterior</v>
          </cell>
          <cell r="N951" t="str">
            <v>Acumulado Anterior</v>
          </cell>
          <cell r="Q951" t="str">
            <v>:</v>
          </cell>
          <cell r="R951">
            <v>0</v>
          </cell>
        </row>
        <row r="952">
          <cell r="B952" t="str">
            <v>Total Líquido Medido  =  90,000  -  0,000  =  90,000</v>
          </cell>
          <cell r="N952" t="str">
            <v>Acumulado Atual Medido</v>
          </cell>
          <cell r="Q952" t="str">
            <v>:</v>
          </cell>
          <cell r="R952">
            <v>90</v>
          </cell>
        </row>
        <row r="953">
          <cell r="N953" t="str">
            <v>Total Líquido Medido</v>
          </cell>
          <cell r="Q953" t="str">
            <v>:</v>
          </cell>
          <cell r="R953">
            <v>90</v>
          </cell>
        </row>
        <row r="954">
          <cell r="N954" t="str">
            <v>Saldo de Contrato</v>
          </cell>
          <cell r="Q954" t="str">
            <v>:</v>
          </cell>
          <cell r="R954">
            <v>588.59999999999991</v>
          </cell>
        </row>
        <row r="957">
          <cell r="A957" t="str">
            <v>ITEM</v>
          </cell>
          <cell r="B957" t="str">
            <v>DISCRIMINAÇÃO</v>
          </cell>
          <cell r="Q957" t="str">
            <v>UNIDADE</v>
          </cell>
          <cell r="R957" t="str">
            <v>TOTAL</v>
          </cell>
        </row>
        <row r="958">
          <cell r="A958" t="str">
            <v>5.4.2</v>
          </cell>
          <cell r="B958" t="str">
            <v xml:space="preserve">Fornecimento, preparo e colocação formas aço CA 50  </v>
          </cell>
          <cell r="Q958" t="str">
            <v xml:space="preserve"> kg</v>
          </cell>
          <cell r="R958">
            <v>3000</v>
          </cell>
        </row>
        <row r="960">
          <cell r="N960" t="str">
            <v>CONTRATO</v>
          </cell>
          <cell r="Q960" t="str">
            <v>:</v>
          </cell>
          <cell r="R960">
            <v>18539</v>
          </cell>
        </row>
        <row r="961">
          <cell r="B961" t="str">
            <v>Total Líquido Medido  =  Acumulado Atual Medido  -  Acumulado Anterior</v>
          </cell>
          <cell r="N961" t="str">
            <v>Acumulado Anterior</v>
          </cell>
          <cell r="Q961" t="str">
            <v>:</v>
          </cell>
          <cell r="R961">
            <v>0</v>
          </cell>
        </row>
        <row r="962">
          <cell r="B962" t="str">
            <v>Total Líquido Medido  =  3.000,000  -  0,000  =  3.000,000</v>
          </cell>
          <cell r="N962" t="str">
            <v>Acumulado Atual Medido</v>
          </cell>
          <cell r="Q962" t="str">
            <v>:</v>
          </cell>
          <cell r="R962">
            <v>3000</v>
          </cell>
        </row>
        <row r="963">
          <cell r="N963" t="str">
            <v>Total Líquido Medido</v>
          </cell>
          <cell r="Q963" t="str">
            <v>:</v>
          </cell>
          <cell r="R963">
            <v>3000</v>
          </cell>
        </row>
        <row r="964">
          <cell r="N964" t="str">
            <v>Saldo de Contrato</v>
          </cell>
          <cell r="Q964" t="str">
            <v>:</v>
          </cell>
          <cell r="R964">
            <v>15539</v>
          </cell>
        </row>
        <row r="967">
          <cell r="A967" t="str">
            <v>ITEM</v>
          </cell>
          <cell r="B967" t="str">
            <v>DISCRIMINAÇÃO</v>
          </cell>
          <cell r="Q967" t="str">
            <v>UNIDADE</v>
          </cell>
          <cell r="R967" t="str">
            <v>TOTAL</v>
          </cell>
        </row>
        <row r="968">
          <cell r="A968" t="str">
            <v>5.4.3</v>
          </cell>
          <cell r="B968" t="str">
            <v xml:space="preserve">Fornecimento, preparo e colocação formas aço CA 60  </v>
          </cell>
          <cell r="Q968" t="str">
            <v>kg</v>
          </cell>
          <cell r="R968">
            <v>900</v>
          </cell>
        </row>
        <row r="970">
          <cell r="N970" t="str">
            <v>CONTRATO</v>
          </cell>
          <cell r="Q970" t="str">
            <v>:</v>
          </cell>
          <cell r="R970">
            <v>3272</v>
          </cell>
        </row>
        <row r="971">
          <cell r="B971" t="str">
            <v>Total Líquido Medido  =  Acumulado Atual Medido  -  Acumulado Anterior</v>
          </cell>
          <cell r="N971" t="str">
            <v>Acumulado Anterior</v>
          </cell>
          <cell r="Q971" t="str">
            <v>:</v>
          </cell>
          <cell r="R971">
            <v>0</v>
          </cell>
        </row>
        <row r="972">
          <cell r="B972" t="str">
            <v>Total Líquido Medido  =  900,000  -  0,000  =  900,000</v>
          </cell>
          <cell r="N972" t="str">
            <v>Acumulado Atual Medido</v>
          </cell>
          <cell r="Q972" t="str">
            <v>:</v>
          </cell>
          <cell r="R972">
            <v>900</v>
          </cell>
        </row>
        <row r="973">
          <cell r="N973" t="str">
            <v>Total Líquido Medido</v>
          </cell>
          <cell r="Q973" t="str">
            <v>:</v>
          </cell>
          <cell r="R973">
            <v>900</v>
          </cell>
        </row>
        <row r="974">
          <cell r="N974" t="str">
            <v>Saldo de Contrato</v>
          </cell>
          <cell r="Q974" t="str">
            <v>:</v>
          </cell>
          <cell r="R974">
            <v>2372</v>
          </cell>
        </row>
        <row r="976">
          <cell r="A976" t="str">
            <v>ITEM</v>
          </cell>
          <cell r="B976" t="str">
            <v>DISCRIMINAÇÃO</v>
          </cell>
          <cell r="Q976" t="str">
            <v>UNIDADE</v>
          </cell>
          <cell r="R976" t="str">
            <v>TOTAL</v>
          </cell>
        </row>
        <row r="977">
          <cell r="A977" t="str">
            <v>5.4.4</v>
          </cell>
          <cell r="B977" t="str">
            <v>Concr.estr.fck=30MPa-c.raz.c/adit.conf.lanc.AC/BC  ( Para pré-laje de concreto pré-moldado, e o tabuleiro. Fornecimento e lançamento )</v>
          </cell>
          <cell r="Q977" t="str">
            <v>m3</v>
          </cell>
          <cell r="R977">
            <v>38</v>
          </cell>
        </row>
        <row r="979">
          <cell r="N979" t="str">
            <v>CONTRATO</v>
          </cell>
          <cell r="Q979" t="str">
            <v>:</v>
          </cell>
          <cell r="R979">
            <v>182.6</v>
          </cell>
        </row>
        <row r="980">
          <cell r="B980" t="str">
            <v>Total Líquido Medido  =  Acumulado Atual Medido  -  Acumulado Anterior</v>
          </cell>
          <cell r="N980" t="str">
            <v>Acumulado Anterior</v>
          </cell>
          <cell r="Q980" t="str">
            <v>:</v>
          </cell>
          <cell r="R980">
            <v>0</v>
          </cell>
        </row>
        <row r="981">
          <cell r="B981" t="str">
            <v>Total Líquido Medido  =  38,000  -  0,000  =  38,000</v>
          </cell>
          <cell r="N981" t="str">
            <v>Acumulado Atual Medido</v>
          </cell>
          <cell r="Q981" t="str">
            <v>:</v>
          </cell>
          <cell r="R981">
            <v>38</v>
          </cell>
        </row>
        <row r="982">
          <cell r="N982" t="str">
            <v>Total Líquido Medido</v>
          </cell>
          <cell r="Q982" t="str">
            <v>:</v>
          </cell>
          <cell r="R982">
            <v>38</v>
          </cell>
        </row>
        <row r="983">
          <cell r="N983" t="str">
            <v>Saldo de Contrato</v>
          </cell>
          <cell r="Q983" t="str">
            <v>:</v>
          </cell>
          <cell r="R983">
            <v>144.6</v>
          </cell>
        </row>
        <row r="986">
          <cell r="A986" t="str">
            <v>5.5</v>
          </cell>
          <cell r="B986" t="str">
            <v>SUPER-ESTRUTURA - ESTRUTURA METÁLICA</v>
          </cell>
        </row>
        <row r="988">
          <cell r="A988" t="str">
            <v>ITEM</v>
          </cell>
          <cell r="B988" t="str">
            <v>DISCRIMINAÇÃO</v>
          </cell>
          <cell r="Q988" t="str">
            <v>UNIDADE</v>
          </cell>
          <cell r="R988" t="str">
            <v>TOTAL</v>
          </cell>
        </row>
        <row r="989">
          <cell r="A989" t="str">
            <v>5.5.1</v>
          </cell>
          <cell r="B989" t="str">
            <v>Super-estrutura metálica fabricada com vigamento de aço de alta resistência mecânica e a corrosão ASTM-A-588</v>
          </cell>
          <cell r="Q989" t="str">
            <v>ton</v>
          </cell>
          <cell r="R989">
            <v>0</v>
          </cell>
        </row>
        <row r="991">
          <cell r="N991" t="str">
            <v>CONTRATO</v>
          </cell>
          <cell r="Q991" t="str">
            <v>:</v>
          </cell>
          <cell r="R991">
            <v>86.9</v>
          </cell>
        </row>
        <row r="992">
          <cell r="B992" t="str">
            <v>Total Líquido Medido  =  Acumulado Atual Medido  -  Acumulado Anterior</v>
          </cell>
          <cell r="N992" t="str">
            <v>Acumulado Anterior</v>
          </cell>
          <cell r="Q992" t="str">
            <v>:</v>
          </cell>
          <cell r="R992">
            <v>0</v>
          </cell>
        </row>
        <row r="993">
          <cell r="B993" t="str">
            <v>Total Líquido Medido  =  0,000  -  0,000  =  0,000</v>
          </cell>
          <cell r="N993" t="str">
            <v>Acumulado Atual Medido</v>
          </cell>
          <cell r="Q993" t="str">
            <v>:</v>
          </cell>
          <cell r="R993">
            <v>0</v>
          </cell>
        </row>
        <row r="994">
          <cell r="N994" t="str">
            <v>Total Líquido Medido</v>
          </cell>
          <cell r="Q994" t="str">
            <v>:</v>
          </cell>
          <cell r="R994">
            <v>0</v>
          </cell>
        </row>
        <row r="995">
          <cell r="N995" t="str">
            <v>Saldo de Contrato</v>
          </cell>
          <cell r="Q995" t="str">
            <v>:</v>
          </cell>
          <cell r="R995">
            <v>86.9</v>
          </cell>
        </row>
        <row r="998">
          <cell r="A998" t="str">
            <v>5.6</v>
          </cell>
          <cell r="B998" t="str">
            <v>SUPER-ESTRUTURA - SERVIÇOS COMPLEMENTARES</v>
          </cell>
        </row>
        <row r="1000">
          <cell r="A1000" t="str">
            <v>ITEM</v>
          </cell>
          <cell r="B1000" t="str">
            <v>DISCRIMINAÇÃO</v>
          </cell>
          <cell r="Q1000" t="str">
            <v>UNIDADE</v>
          </cell>
          <cell r="R1000" t="str">
            <v>TOTAL</v>
          </cell>
        </row>
        <row r="1001">
          <cell r="A1001" t="str">
            <v>5.6.1</v>
          </cell>
          <cell r="B1001" t="str">
            <v xml:space="preserve">Fabric.guarda-corpo tipo GM,moldado no local AC/BC  </v>
          </cell>
          <cell r="Q1001" t="str">
            <v>m</v>
          </cell>
          <cell r="R1001">
            <v>0</v>
          </cell>
        </row>
        <row r="1003">
          <cell r="N1003" t="str">
            <v>CONTRATO</v>
          </cell>
          <cell r="Q1003" t="str">
            <v>:</v>
          </cell>
          <cell r="R1003">
            <v>156</v>
          </cell>
        </row>
        <row r="1004">
          <cell r="B1004" t="str">
            <v>Total Líquido Medido  =  Acumulado Atual Medido  -  Acumulado Anterior</v>
          </cell>
          <cell r="N1004" t="str">
            <v>Acumulado Anterior</v>
          </cell>
          <cell r="Q1004" t="str">
            <v>:</v>
          </cell>
          <cell r="R1004">
            <v>0</v>
          </cell>
        </row>
        <row r="1005">
          <cell r="B1005" t="str">
            <v>Total Líquido Medido  =  0,000  -  0,000  =  0,000</v>
          </cell>
          <cell r="N1005" t="str">
            <v>Acumulado Atual Medido</v>
          </cell>
          <cell r="Q1005" t="str">
            <v>:</v>
          </cell>
          <cell r="R1005">
            <v>0</v>
          </cell>
        </row>
        <row r="1006">
          <cell r="N1006" t="str">
            <v>Total Líquido Medido</v>
          </cell>
          <cell r="Q1006" t="str">
            <v>:</v>
          </cell>
          <cell r="R1006">
            <v>0</v>
          </cell>
        </row>
        <row r="1007">
          <cell r="N1007" t="str">
            <v>Saldo de Contrato</v>
          </cell>
          <cell r="Q1007" t="str">
            <v>:</v>
          </cell>
          <cell r="R1007">
            <v>156</v>
          </cell>
        </row>
        <row r="1010">
          <cell r="A1010" t="str">
            <v>ITEM</v>
          </cell>
          <cell r="B1010" t="str">
            <v>DISCRIMINAÇÃO</v>
          </cell>
          <cell r="Q1010" t="str">
            <v>UNIDADE</v>
          </cell>
          <cell r="R1010" t="str">
            <v>TOTAL</v>
          </cell>
        </row>
        <row r="1011">
          <cell r="A1011" t="str">
            <v>5.6.2</v>
          </cell>
          <cell r="B1011" t="str">
            <v xml:space="preserve">Aparelho apoio em neoprene fretado-forn. e aplic.  </v>
          </cell>
          <cell r="Q1011" t="str">
            <v>kg</v>
          </cell>
          <cell r="R1011">
            <v>0</v>
          </cell>
        </row>
        <row r="1013">
          <cell r="N1013" t="str">
            <v>CONTRATO</v>
          </cell>
          <cell r="Q1013" t="str">
            <v>:</v>
          </cell>
          <cell r="R1013">
            <v>24</v>
          </cell>
        </row>
        <row r="1014">
          <cell r="B1014" t="str">
            <v>Total Líquido Medido  =  Acumulado Atual Medido  -  Acumulado Anterior</v>
          </cell>
          <cell r="N1014" t="str">
            <v>Acumulado Anterior</v>
          </cell>
          <cell r="Q1014" t="str">
            <v>:</v>
          </cell>
          <cell r="R1014">
            <v>0</v>
          </cell>
        </row>
        <row r="1015">
          <cell r="B1015" t="str">
            <v>Total Líquido Medido  =  0,000  -  0,000  =  0,000</v>
          </cell>
          <cell r="N1015" t="str">
            <v>Acumulado Atual Medido</v>
          </cell>
          <cell r="Q1015" t="str">
            <v>:</v>
          </cell>
          <cell r="R1015">
            <v>0</v>
          </cell>
        </row>
        <row r="1016">
          <cell r="N1016" t="str">
            <v>Total Líquido Medido</v>
          </cell>
          <cell r="Q1016" t="str">
            <v>:</v>
          </cell>
          <cell r="R1016">
            <v>0</v>
          </cell>
        </row>
        <row r="1017">
          <cell r="N1017" t="str">
            <v>Saldo de Contrato</v>
          </cell>
          <cell r="Q1017" t="str">
            <v>:</v>
          </cell>
          <cell r="R1017">
            <v>24</v>
          </cell>
        </row>
        <row r="1020">
          <cell r="A1020" t="str">
            <v>ITEM</v>
          </cell>
          <cell r="B1020" t="str">
            <v>DISCRIMINAÇÃO</v>
          </cell>
          <cell r="Q1020" t="str">
            <v>UNIDADE</v>
          </cell>
          <cell r="R1020" t="str">
            <v>TOTAL</v>
          </cell>
        </row>
        <row r="1021">
          <cell r="A1021" t="str">
            <v>5.6.3</v>
          </cell>
          <cell r="B1021" t="str">
            <v xml:space="preserve">Junta de dilatacao e vedação tipo JEENE, incluso corte e remolção do pavimento   </v>
          </cell>
          <cell r="Q1021" t="str">
            <v>m</v>
          </cell>
          <cell r="R1021">
            <v>0</v>
          </cell>
        </row>
        <row r="1023">
          <cell r="N1023" t="str">
            <v>CONTRATO</v>
          </cell>
          <cell r="Q1023" t="str">
            <v>:</v>
          </cell>
          <cell r="R1023">
            <v>64</v>
          </cell>
        </row>
        <row r="1024">
          <cell r="B1024" t="str">
            <v>Total Líquido Medido  =  Acumulado Atual Medido  -  Acumulado Anterior</v>
          </cell>
          <cell r="N1024" t="str">
            <v>Acumulado Anterior</v>
          </cell>
          <cell r="Q1024" t="str">
            <v>:</v>
          </cell>
          <cell r="R1024">
            <v>0</v>
          </cell>
        </row>
        <row r="1025">
          <cell r="B1025" t="str">
            <v>Total Líquido Medido  =  0,000  -  0,000  =  0,000</v>
          </cell>
          <cell r="N1025" t="str">
            <v>Acumulado Atual Medido</v>
          </cell>
          <cell r="Q1025" t="str">
            <v>:</v>
          </cell>
          <cell r="R1025">
            <v>0</v>
          </cell>
        </row>
        <row r="1026">
          <cell r="N1026" t="str">
            <v>Total Líquido Medido</v>
          </cell>
          <cell r="Q1026" t="str">
            <v>:</v>
          </cell>
          <cell r="R1026">
            <v>0</v>
          </cell>
        </row>
        <row r="1027">
          <cell r="N1027" t="str">
            <v>Saldo de Contrato</v>
          </cell>
          <cell r="Q1027" t="str">
            <v>:</v>
          </cell>
          <cell r="R1027">
            <v>64</v>
          </cell>
        </row>
        <row r="1029">
          <cell r="A1029" t="str">
            <v>ITEM</v>
          </cell>
          <cell r="B1029" t="str">
            <v>DISCRIMINAÇÃO</v>
          </cell>
          <cell r="Q1029" t="str">
            <v>UNIDADE</v>
          </cell>
          <cell r="R1029" t="str">
            <v>TOTAL</v>
          </cell>
        </row>
        <row r="1030">
          <cell r="A1030" t="str">
            <v>5.6.4</v>
          </cell>
          <cell r="B1030" t="str">
            <v xml:space="preserve">Dreno de PVC D=100 mm   </v>
          </cell>
          <cell r="Q1030" t="str">
            <v>und</v>
          </cell>
          <cell r="R1030">
            <v>0</v>
          </cell>
        </row>
        <row r="1032">
          <cell r="N1032" t="str">
            <v>CONTRATO</v>
          </cell>
          <cell r="Q1032" t="str">
            <v>:</v>
          </cell>
          <cell r="R1032">
            <v>64</v>
          </cell>
        </row>
        <row r="1033">
          <cell r="B1033" t="str">
            <v>Total Líquido Medido  =  Acumulado Atual Medido  -  Acumulado Anterior</v>
          </cell>
          <cell r="N1033" t="str">
            <v>Acumulado Anterior</v>
          </cell>
          <cell r="Q1033" t="str">
            <v>:</v>
          </cell>
          <cell r="R1033">
            <v>0</v>
          </cell>
        </row>
        <row r="1034">
          <cell r="B1034" t="str">
            <v>Total Líquido Medido  =  0,000  -  0,000  =  0,000</v>
          </cell>
          <cell r="N1034" t="str">
            <v>Acumulado Atual Medido</v>
          </cell>
          <cell r="Q1034" t="str">
            <v>:</v>
          </cell>
          <cell r="R1034">
            <v>0</v>
          </cell>
        </row>
        <row r="1035">
          <cell r="N1035" t="str">
            <v>Total Líquido Medido</v>
          </cell>
          <cell r="Q1035" t="str">
            <v>:</v>
          </cell>
          <cell r="R1035">
            <v>0</v>
          </cell>
        </row>
        <row r="1036">
          <cell r="N1036" t="str">
            <v>Saldo de Contrato</v>
          </cell>
          <cell r="Q1036" t="str">
            <v>:</v>
          </cell>
          <cell r="R1036">
            <v>64</v>
          </cell>
        </row>
        <row r="1039">
          <cell r="A1039" t="str">
            <v>6.0</v>
          </cell>
          <cell r="B1039" t="str">
            <v>SINALIZAÇÃO HORIZONTAL E VERTICAL</v>
          </cell>
        </row>
        <row r="1041">
          <cell r="A1041" t="str">
            <v>ITEM</v>
          </cell>
          <cell r="B1041" t="str">
            <v>DISCRIMINAÇÃO</v>
          </cell>
          <cell r="Q1041" t="str">
            <v>UNIDADE</v>
          </cell>
          <cell r="R1041" t="str">
            <v>TOTAL</v>
          </cell>
        </row>
        <row r="1042">
          <cell r="A1042" t="str">
            <v>6.1</v>
          </cell>
          <cell r="B1042" t="str">
            <v>Pintura faixa - tinta base acrílica p/ 2 anos</v>
          </cell>
          <cell r="Q1042" t="str">
            <v>m²</v>
          </cell>
          <cell r="R1042">
            <v>0</v>
          </cell>
        </row>
        <row r="1044">
          <cell r="N1044" t="str">
            <v>CONTRATO</v>
          </cell>
          <cell r="Q1044" t="str">
            <v>:</v>
          </cell>
          <cell r="R1044">
            <v>15232.75</v>
          </cell>
        </row>
        <row r="1045">
          <cell r="B1045" t="str">
            <v>Total Líquido Medido  =  Acumulado Atual Medido  -  Acumulado Anterior</v>
          </cell>
          <cell r="N1045" t="str">
            <v>Acumulado Anterior</v>
          </cell>
          <cell r="Q1045" t="str">
            <v>:</v>
          </cell>
          <cell r="R1045">
            <v>0</v>
          </cell>
        </row>
        <row r="1046">
          <cell r="B1046" t="str">
            <v>Total Líquido Medido  =  0,000  -  0,000  =  0,000</v>
          </cell>
          <cell r="N1046" t="str">
            <v>Acumulado Atual Medido</v>
          </cell>
          <cell r="Q1046" t="str">
            <v>:</v>
          </cell>
          <cell r="R1046">
            <v>0</v>
          </cell>
        </row>
        <row r="1047">
          <cell r="N1047" t="str">
            <v>Total Líquido Medido</v>
          </cell>
          <cell r="Q1047" t="str">
            <v>:</v>
          </cell>
          <cell r="R1047">
            <v>0</v>
          </cell>
        </row>
        <row r="1048">
          <cell r="N1048" t="str">
            <v>Saldo de Contrato</v>
          </cell>
          <cell r="Q1048" t="str">
            <v>:</v>
          </cell>
          <cell r="R1048">
            <v>15232.75</v>
          </cell>
        </row>
        <row r="1051">
          <cell r="A1051" t="str">
            <v>ITEM</v>
          </cell>
          <cell r="B1051" t="str">
            <v>DISCRIMINAÇÃO</v>
          </cell>
          <cell r="Q1051" t="str">
            <v>UNIDADE</v>
          </cell>
          <cell r="R1051" t="str">
            <v>TOTAL</v>
          </cell>
        </row>
        <row r="1052">
          <cell r="A1052" t="str">
            <v>6.2</v>
          </cell>
          <cell r="B1052" t="str">
            <v xml:space="preserve">Forn. e implantação placa sinaliz. tot. refletiva </v>
          </cell>
          <cell r="Q1052" t="str">
            <v>m²</v>
          </cell>
          <cell r="R1052">
            <v>0</v>
          </cell>
        </row>
        <row r="1054">
          <cell r="N1054" t="str">
            <v>CONTRATO</v>
          </cell>
          <cell r="Q1054" t="str">
            <v>:</v>
          </cell>
          <cell r="R1054">
            <v>286</v>
          </cell>
        </row>
        <row r="1055">
          <cell r="B1055" t="str">
            <v>Total Líquido Medido  =  Acumulado Atual Medido  -  Acumulado Anterior</v>
          </cell>
          <cell r="N1055" t="str">
            <v>Acumulado Anterior</v>
          </cell>
          <cell r="Q1055" t="str">
            <v>:</v>
          </cell>
          <cell r="R1055">
            <v>0</v>
          </cell>
        </row>
        <row r="1056">
          <cell r="B1056" t="str">
            <v>Total Líquido Medido  =  0,000  -  0,000  =  0,000</v>
          </cell>
          <cell r="N1056" t="str">
            <v>Acumulado Atual Medido</v>
          </cell>
          <cell r="Q1056" t="str">
            <v>:</v>
          </cell>
          <cell r="R1056">
            <v>0</v>
          </cell>
        </row>
        <row r="1057">
          <cell r="N1057" t="str">
            <v>Total Líquido Medido</v>
          </cell>
          <cell r="Q1057" t="str">
            <v>:</v>
          </cell>
          <cell r="R1057">
            <v>0</v>
          </cell>
        </row>
        <row r="1058">
          <cell r="N1058" t="str">
            <v>Saldo de Contrato</v>
          </cell>
          <cell r="Q1058" t="str">
            <v>:</v>
          </cell>
          <cell r="R1058">
            <v>286</v>
          </cell>
        </row>
        <row r="1060">
          <cell r="A1060" t="str">
            <v>ITEM</v>
          </cell>
          <cell r="B1060" t="str">
            <v>DISCRIMINAÇÃO</v>
          </cell>
          <cell r="Q1060" t="str">
            <v>UNIDADE</v>
          </cell>
          <cell r="R1060" t="str">
            <v>TOTAL</v>
          </cell>
        </row>
        <row r="1061">
          <cell r="A1061" t="str">
            <v>6.3</v>
          </cell>
          <cell r="B1061" t="str">
            <v xml:space="preserve">Forn. e colocação de tachão reflet. bidirecional </v>
          </cell>
          <cell r="Q1061" t="str">
            <v>und</v>
          </cell>
          <cell r="R1061">
            <v>0</v>
          </cell>
        </row>
        <row r="1063">
          <cell r="N1063" t="str">
            <v>CONTRATO</v>
          </cell>
          <cell r="Q1063" t="str">
            <v>:</v>
          </cell>
          <cell r="R1063">
            <v>240</v>
          </cell>
        </row>
        <row r="1064">
          <cell r="B1064" t="str">
            <v>Total Líquido Medido  =  Acumulado Atual Medido  -  Acumulado Anterior</v>
          </cell>
          <cell r="N1064" t="str">
            <v>Acumulado Anterior</v>
          </cell>
          <cell r="Q1064" t="str">
            <v>:</v>
          </cell>
          <cell r="R1064">
            <v>0</v>
          </cell>
        </row>
        <row r="1065">
          <cell r="B1065" t="str">
            <v>Total Líquido Medido  =  0,000  -  0,000  =  0,000</v>
          </cell>
          <cell r="N1065" t="str">
            <v>Acumulado Atual Medido</v>
          </cell>
          <cell r="Q1065" t="str">
            <v>:</v>
          </cell>
          <cell r="R1065">
            <v>0</v>
          </cell>
        </row>
        <row r="1066">
          <cell r="N1066" t="str">
            <v>Total Líquido Medido</v>
          </cell>
          <cell r="Q1066" t="str">
            <v>:</v>
          </cell>
          <cell r="R1066">
            <v>0</v>
          </cell>
        </row>
        <row r="1067">
          <cell r="N1067" t="str">
            <v>Saldo de Contrato</v>
          </cell>
          <cell r="Q1067" t="str">
            <v>:</v>
          </cell>
          <cell r="R1067">
            <v>240</v>
          </cell>
        </row>
        <row r="1070">
          <cell r="A1070" t="str">
            <v>ITEM</v>
          </cell>
          <cell r="B1070" t="str">
            <v>DISCRIMINAÇÃO</v>
          </cell>
          <cell r="Q1070" t="str">
            <v>UNIDADE</v>
          </cell>
          <cell r="R1070" t="str">
            <v>TOTAL</v>
          </cell>
        </row>
        <row r="1071">
          <cell r="A1071" t="str">
            <v>6.4</v>
          </cell>
          <cell r="B1071" t="str">
            <v>Pórtico metálico com placas indicativas</v>
          </cell>
          <cell r="Q1071" t="str">
            <v>und</v>
          </cell>
          <cell r="R1071">
            <v>0</v>
          </cell>
        </row>
        <row r="1073">
          <cell r="N1073" t="str">
            <v>CONTRATO</v>
          </cell>
          <cell r="Q1073" t="str">
            <v>:</v>
          </cell>
          <cell r="R1073">
            <v>2</v>
          </cell>
        </row>
        <row r="1074">
          <cell r="B1074" t="str">
            <v>Total Líquido Medido  =  Acumulado Atual Medido  -  Acumulado Anterior</v>
          </cell>
          <cell r="N1074" t="str">
            <v>Acumulado Anterior</v>
          </cell>
          <cell r="Q1074" t="str">
            <v>:</v>
          </cell>
          <cell r="R1074">
            <v>0</v>
          </cell>
        </row>
        <row r="1075">
          <cell r="B1075" t="str">
            <v>Total Líquido Medido  =  0,000  -  0,000  =  0,000</v>
          </cell>
          <cell r="N1075" t="str">
            <v>Acumulado Atual Medido</v>
          </cell>
          <cell r="Q1075" t="str">
            <v>:</v>
          </cell>
          <cell r="R1075">
            <v>0</v>
          </cell>
        </row>
        <row r="1076">
          <cell r="N1076" t="str">
            <v>Total Líquido Medido</v>
          </cell>
          <cell r="Q1076" t="str">
            <v>:</v>
          </cell>
          <cell r="R1076">
            <v>0</v>
          </cell>
        </row>
        <row r="1077">
          <cell r="N1077" t="str">
            <v>Saldo de Contrato</v>
          </cell>
          <cell r="Q1077" t="str">
            <v>:</v>
          </cell>
          <cell r="R1077">
            <v>2</v>
          </cell>
        </row>
        <row r="1080">
          <cell r="A1080" t="str">
            <v>7.0</v>
          </cell>
          <cell r="B1080" t="str">
            <v>SERVIÇOS COMPLEMENTARES</v>
          </cell>
        </row>
        <row r="1082">
          <cell r="A1082" t="str">
            <v>ITEM</v>
          </cell>
          <cell r="B1082" t="str">
            <v>DISCRIMINAÇÃO</v>
          </cell>
          <cell r="Q1082" t="str">
            <v>UNIDADE</v>
          </cell>
          <cell r="R1082" t="str">
            <v>TOTAL</v>
          </cell>
        </row>
        <row r="1083">
          <cell r="A1083" t="str">
            <v>7.1</v>
          </cell>
          <cell r="B1083" t="str">
            <v>Recomposição total de cerca com mourão de madeira</v>
          </cell>
          <cell r="Q1083" t="str">
            <v>m</v>
          </cell>
          <cell r="R1083">
            <v>3500</v>
          </cell>
        </row>
        <row r="1085">
          <cell r="N1085" t="str">
            <v>CONTRATO</v>
          </cell>
          <cell r="Q1085" t="str">
            <v>:</v>
          </cell>
          <cell r="R1085">
            <v>3500</v>
          </cell>
        </row>
        <row r="1086">
          <cell r="B1086" t="str">
            <v>Total Líquido Medido  =  Acumulado Atual Medido  -  Acumulado Anterior</v>
          </cell>
          <cell r="N1086" t="str">
            <v>Acumulado Anterior</v>
          </cell>
          <cell r="Q1086" t="str">
            <v>:</v>
          </cell>
          <cell r="R1086">
            <v>3500</v>
          </cell>
        </row>
        <row r="1087">
          <cell r="B1087" t="str">
            <v>Total Líquido Medido  =  3.500,000  -  3.500,000  =  0,000</v>
          </cell>
          <cell r="N1087" t="str">
            <v>Acumulado Atual Medido</v>
          </cell>
          <cell r="Q1087" t="str">
            <v>:</v>
          </cell>
          <cell r="R1087">
            <v>3500</v>
          </cell>
        </row>
        <row r="1088">
          <cell r="N1088" t="str">
            <v>Total Líquido Medido</v>
          </cell>
          <cell r="Q1088" t="str">
            <v>:</v>
          </cell>
          <cell r="R1088">
            <v>0</v>
          </cell>
        </row>
        <row r="1089">
          <cell r="N1089" t="str">
            <v>Saldo de Contrato</v>
          </cell>
          <cell r="Q1089" t="str">
            <v>:</v>
          </cell>
          <cell r="R1089">
            <v>0</v>
          </cell>
        </row>
        <row r="1090">
          <cell r="B1090" t="str">
            <v>Estaca</v>
          </cell>
          <cell r="E1090" t="str">
            <v>Ext.</v>
          </cell>
        </row>
        <row r="1091">
          <cell r="B1091" t="str">
            <v>Inicio</v>
          </cell>
          <cell r="C1091" t="str">
            <v>Fim</v>
          </cell>
          <cell r="D1091" t="str">
            <v>Lado</v>
          </cell>
          <cell r="E1091" t="str">
            <v xml:space="preserve"> (m)</v>
          </cell>
          <cell r="F1091" t="str">
            <v>Serviço</v>
          </cell>
        </row>
        <row r="1092">
          <cell r="B1092">
            <v>6.5</v>
          </cell>
          <cell r="C1092">
            <v>22</v>
          </cell>
          <cell r="D1092" t="str">
            <v>E</v>
          </cell>
          <cell r="E1092">
            <v>310</v>
          </cell>
          <cell r="F1092" t="str">
            <v xml:space="preserve">Cerca de arame </v>
          </cell>
        </row>
        <row r="1093">
          <cell r="B1093">
            <v>6.5</v>
          </cell>
          <cell r="C1093">
            <v>25</v>
          </cell>
          <cell r="D1093" t="str">
            <v>D</v>
          </cell>
          <cell r="E1093">
            <v>370</v>
          </cell>
          <cell r="F1093" t="str">
            <v xml:space="preserve">Cerca de arame </v>
          </cell>
        </row>
        <row r="1094">
          <cell r="B1094">
            <v>31.5</v>
          </cell>
          <cell r="C1094">
            <v>53</v>
          </cell>
          <cell r="D1094" t="str">
            <v>D</v>
          </cell>
          <cell r="E1094">
            <v>430</v>
          </cell>
          <cell r="F1094" t="str">
            <v xml:space="preserve">Cerca de arame </v>
          </cell>
        </row>
        <row r="1095">
          <cell r="B1095">
            <v>112</v>
          </cell>
          <cell r="C1095">
            <v>119</v>
          </cell>
          <cell r="D1095" t="str">
            <v>E</v>
          </cell>
          <cell r="E1095">
            <v>140</v>
          </cell>
          <cell r="F1095" t="str">
            <v xml:space="preserve">Cerca de arame </v>
          </cell>
        </row>
        <row r="1096">
          <cell r="B1096">
            <v>149</v>
          </cell>
          <cell r="C1096">
            <v>156</v>
          </cell>
          <cell r="D1096" t="str">
            <v>D</v>
          </cell>
          <cell r="E1096">
            <v>140</v>
          </cell>
          <cell r="F1096" t="str">
            <v xml:space="preserve">Cerca de arame </v>
          </cell>
        </row>
        <row r="1097">
          <cell r="B1097">
            <v>183</v>
          </cell>
          <cell r="C1097">
            <v>237</v>
          </cell>
          <cell r="D1097" t="str">
            <v>E</v>
          </cell>
          <cell r="E1097">
            <v>1080</v>
          </cell>
          <cell r="F1097" t="str">
            <v xml:space="preserve">Cerca de arame </v>
          </cell>
        </row>
        <row r="1098">
          <cell r="B1098">
            <v>319</v>
          </cell>
          <cell r="C1098">
            <v>329</v>
          </cell>
          <cell r="D1098" t="str">
            <v>E</v>
          </cell>
          <cell r="E1098">
            <v>200</v>
          </cell>
          <cell r="F1098" t="str">
            <v xml:space="preserve">Cerca de arame </v>
          </cell>
        </row>
        <row r="1099">
          <cell r="B1099">
            <v>344</v>
          </cell>
          <cell r="C1099">
            <v>349</v>
          </cell>
          <cell r="D1099" t="str">
            <v>D</v>
          </cell>
          <cell r="E1099">
            <v>100</v>
          </cell>
          <cell r="F1099" t="str">
            <v xml:space="preserve">Cerca de arame </v>
          </cell>
        </row>
        <row r="1100">
          <cell r="B1100">
            <v>346</v>
          </cell>
          <cell r="C1100">
            <v>378</v>
          </cell>
          <cell r="D1100" t="str">
            <v>E</v>
          </cell>
          <cell r="E1100">
            <v>640</v>
          </cell>
          <cell r="F1100" t="str">
            <v xml:space="preserve">Cerca de arame </v>
          </cell>
        </row>
        <row r="1101">
          <cell r="B1101">
            <v>356</v>
          </cell>
          <cell r="C1101">
            <v>360.5</v>
          </cell>
          <cell r="D1101" t="str">
            <v>D</v>
          </cell>
          <cell r="E1101">
            <v>90</v>
          </cell>
          <cell r="F1101" t="str">
            <v xml:space="preserve">Cerca de arame </v>
          </cell>
        </row>
        <row r="1115">
          <cell r="D1115" t="str">
            <v>Total :</v>
          </cell>
          <cell r="E1115">
            <v>3500</v>
          </cell>
        </row>
        <row r="1117">
          <cell r="B1117" t="str">
            <v>SERVIÇO</v>
          </cell>
          <cell r="E1117" t="str">
            <v>QUANTIDADE</v>
          </cell>
        </row>
        <row r="1118">
          <cell r="B1118" t="str">
            <v xml:space="preserve">Cerca de arame </v>
          </cell>
          <cell r="E1118">
            <v>3500</v>
          </cell>
        </row>
        <row r="1119">
          <cell r="B1119" t="str">
            <v>Remoção parcial</v>
          </cell>
          <cell r="E1119">
            <v>0</v>
          </cell>
        </row>
        <row r="1120">
          <cell r="B1120" t="str">
            <v>TOTAL</v>
          </cell>
          <cell r="E1120">
            <v>3500</v>
          </cell>
        </row>
        <row r="1123">
          <cell r="A1123" t="str">
            <v>8.0</v>
          </cell>
          <cell r="B1123" t="str">
            <v>SERVIÇO DE ELABORAÇÃO DO PROJETO FINAL</v>
          </cell>
        </row>
        <row r="1125">
          <cell r="A1125" t="str">
            <v>ITEM</v>
          </cell>
          <cell r="B1125" t="str">
            <v>DISCRIMINAÇÃO</v>
          </cell>
          <cell r="Q1125" t="str">
            <v>UNIDADE</v>
          </cell>
          <cell r="R1125" t="str">
            <v>TOTAL</v>
          </cell>
        </row>
        <row r="1126">
          <cell r="A1126" t="str">
            <v>8.1</v>
          </cell>
          <cell r="B1126" t="str">
            <v>Elaboração do projeto final</v>
          </cell>
          <cell r="Q1126" t="str">
            <v>km</v>
          </cell>
          <cell r="R1126">
            <v>46</v>
          </cell>
        </row>
        <row r="1128">
          <cell r="N1128" t="str">
            <v>CONTRATO</v>
          </cell>
          <cell r="Q1128" t="str">
            <v>:</v>
          </cell>
          <cell r="R1128">
            <v>46.87</v>
          </cell>
        </row>
        <row r="1129">
          <cell r="B1129" t="str">
            <v>Total Líquido Medido  =  Acumulado Atual Medido  -  Acumulado Anterior</v>
          </cell>
          <cell r="N1129" t="str">
            <v>Acumulado Anterior</v>
          </cell>
          <cell r="Q1129" t="str">
            <v>:</v>
          </cell>
          <cell r="R1129">
            <v>46</v>
          </cell>
        </row>
        <row r="1130">
          <cell r="B1130" t="str">
            <v>Total Líquido Medido  =  46,000  -  46,000  =  0,000</v>
          </cell>
          <cell r="N1130" t="str">
            <v>Acumulado Atual Medido</v>
          </cell>
          <cell r="Q1130" t="str">
            <v>:</v>
          </cell>
          <cell r="R1130">
            <v>46</v>
          </cell>
        </row>
        <row r="1131">
          <cell r="N1131" t="str">
            <v>Total Líquido Medido</v>
          </cell>
          <cell r="Q1131" t="str">
            <v>:</v>
          </cell>
          <cell r="R1131">
            <v>0</v>
          </cell>
        </row>
        <row r="1132">
          <cell r="N1132" t="str">
            <v>Saldo de Contrato</v>
          </cell>
          <cell r="Q1132" t="str">
            <v>:</v>
          </cell>
          <cell r="R1132">
            <v>0.86999999999999744</v>
          </cell>
        </row>
        <row r="1135">
          <cell r="A1135" t="str">
            <v>9.0</v>
          </cell>
          <cell r="B1135" t="str">
            <v>SERVIÇO DE REABILITAÇÃO AMBIENTAL</v>
          </cell>
        </row>
        <row r="1137">
          <cell r="A1137" t="str">
            <v>ITEM</v>
          </cell>
          <cell r="B1137" t="str">
            <v>DISCRIMINAÇÃO</v>
          </cell>
          <cell r="Q1137" t="str">
            <v>UNIDADE</v>
          </cell>
          <cell r="R1137" t="str">
            <v>TOTAL</v>
          </cell>
        </row>
        <row r="1138">
          <cell r="A1138" t="str">
            <v>9.1</v>
          </cell>
          <cell r="B1138" t="str">
            <v>Reparo de danos físicos ao meio ambiente</v>
          </cell>
          <cell r="Q1138" t="str">
            <v>km</v>
          </cell>
          <cell r="R1138">
            <v>0</v>
          </cell>
        </row>
        <row r="1140">
          <cell r="N1140" t="str">
            <v>CONTRATO</v>
          </cell>
          <cell r="Q1140" t="str">
            <v>:</v>
          </cell>
          <cell r="R1140">
            <v>46.87</v>
          </cell>
        </row>
        <row r="1141">
          <cell r="B1141" t="str">
            <v>Total Líquido Medido  =  Acumulado Atual Medido  -  Acumulado Anterior</v>
          </cell>
          <cell r="N1141" t="str">
            <v>Acumulado Anterior</v>
          </cell>
          <cell r="Q1141" t="str">
            <v>:</v>
          </cell>
          <cell r="R1141">
            <v>0</v>
          </cell>
        </row>
        <row r="1142">
          <cell r="B1142" t="str">
            <v>Total Líquido Medido  =  0,000  -  0,000  =  0,000</v>
          </cell>
          <cell r="N1142" t="str">
            <v>Acumulado Atual Medido</v>
          </cell>
          <cell r="Q1142" t="str">
            <v>:</v>
          </cell>
          <cell r="R1142">
            <v>0</v>
          </cell>
        </row>
        <row r="1143">
          <cell r="N1143" t="str">
            <v>Total Líquido Medido</v>
          </cell>
          <cell r="Q1143" t="str">
            <v>:</v>
          </cell>
          <cell r="R1143">
            <v>0</v>
          </cell>
        </row>
        <row r="1144">
          <cell r="N1144" t="str">
            <v>Saldo de Contrato</v>
          </cell>
          <cell r="Q1144" t="str">
            <v>:</v>
          </cell>
          <cell r="R1144">
            <v>46.87</v>
          </cell>
        </row>
        <row r="1147">
          <cell r="A1147" t="str">
            <v>10.0</v>
          </cell>
          <cell r="B1147" t="str">
            <v>SERVIÇO DE APOIO A FISCALIZAÇÃO</v>
          </cell>
        </row>
        <row r="1149">
          <cell r="A1149" t="str">
            <v>ITEM</v>
          </cell>
          <cell r="B1149" t="str">
            <v>DISCRIMINAÇÃO</v>
          </cell>
          <cell r="Q1149" t="str">
            <v>UNIDADE</v>
          </cell>
          <cell r="R1149" t="str">
            <v>TOTAL</v>
          </cell>
        </row>
        <row r="1150">
          <cell r="A1150" t="str">
            <v>10.1</v>
          </cell>
          <cell r="B1150" t="str">
            <v>01 automóvel até 100 hp</v>
          </cell>
          <cell r="Q1150" t="str">
            <v>mês</v>
          </cell>
          <cell r="R1150">
            <v>8</v>
          </cell>
        </row>
        <row r="1152">
          <cell r="N1152" t="str">
            <v>CONTRATO</v>
          </cell>
          <cell r="Q1152" t="str">
            <v>:</v>
          </cell>
          <cell r="R1152">
            <v>15</v>
          </cell>
        </row>
        <row r="1153">
          <cell r="B1153" t="str">
            <v>Total Líquido Medido  =  Acumulado Atual Medido  -  Acumulado Anterior</v>
          </cell>
          <cell r="N1153" t="str">
            <v>Acumulado Anterior</v>
          </cell>
          <cell r="Q1153" t="str">
            <v>:</v>
          </cell>
          <cell r="R1153">
            <v>7</v>
          </cell>
        </row>
        <row r="1154">
          <cell r="B1154" t="str">
            <v>Total Líquido Medido  =  8,000  -  7,000  =  1,000</v>
          </cell>
          <cell r="N1154" t="str">
            <v>Acumulado Atual Medido</v>
          </cell>
          <cell r="Q1154" t="str">
            <v>:</v>
          </cell>
          <cell r="R1154">
            <v>8</v>
          </cell>
        </row>
        <row r="1155">
          <cell r="N1155" t="str">
            <v>Total Líquido Medido</v>
          </cell>
          <cell r="Q1155" t="str">
            <v>:</v>
          </cell>
          <cell r="R1155">
            <v>1</v>
          </cell>
        </row>
        <row r="1156">
          <cell r="N1156" t="str">
            <v>Saldo de Contrato</v>
          </cell>
          <cell r="Q1156" t="str">
            <v>:</v>
          </cell>
          <cell r="R1156">
            <v>7</v>
          </cell>
        </row>
      </sheetData>
      <sheetData sheetId="35">
        <row r="12">
          <cell r="A12" t="str">
            <v>1.0</v>
          </cell>
          <cell r="B12" t="str">
            <v>SERVIÇOS PRELIMINARES</v>
          </cell>
          <cell r="K12">
            <v>0</v>
          </cell>
          <cell r="M12">
            <v>0</v>
          </cell>
        </row>
        <row r="13">
          <cell r="A13" t="str">
            <v>1.1</v>
          </cell>
          <cell r="B13" t="str">
            <v>Mobilização e desmobilização de equipamentos</v>
          </cell>
          <cell r="C13" t="str">
            <v>und.</v>
          </cell>
          <cell r="D13">
            <v>0</v>
          </cell>
          <cell r="E13">
            <v>138969.99</v>
          </cell>
          <cell r="F13">
            <v>0</v>
          </cell>
          <cell r="G13" t="str">
            <v>Terraplenagem</v>
          </cell>
          <cell r="H13">
            <v>206.006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1.2</v>
          </cell>
          <cell r="B14" t="str">
            <v>Instalação de canteiro de obra e acampamento</v>
          </cell>
          <cell r="C14" t="str">
            <v>und.</v>
          </cell>
          <cell r="D14">
            <v>0</v>
          </cell>
          <cell r="E14">
            <v>97180</v>
          </cell>
          <cell r="F14">
            <v>0</v>
          </cell>
          <cell r="G14" t="str">
            <v>Terraplenagem</v>
          </cell>
          <cell r="H14">
            <v>206.006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1.3</v>
          </cell>
          <cell r="B15" t="str">
            <v>Placa de identificação da obra</v>
          </cell>
          <cell r="C15" t="str">
            <v>und.</v>
          </cell>
          <cell r="D15">
            <v>0</v>
          </cell>
          <cell r="E15">
            <v>2014</v>
          </cell>
          <cell r="F15">
            <v>0</v>
          </cell>
          <cell r="G15" t="str">
            <v>Sinal. Vertical</v>
          </cell>
          <cell r="H15">
            <v>124.14</v>
          </cell>
          <cell r="I15">
            <v>0</v>
          </cell>
          <cell r="J15">
            <v>0</v>
          </cell>
          <cell r="K15">
            <v>0</v>
          </cell>
        </row>
        <row r="17">
          <cell r="A17" t="str">
            <v>2.0</v>
          </cell>
          <cell r="B17" t="str">
            <v>TERRAPLENAGEM</v>
          </cell>
          <cell r="C17">
            <v>0</v>
          </cell>
          <cell r="K17">
            <v>0</v>
          </cell>
          <cell r="M17">
            <v>0</v>
          </cell>
        </row>
        <row r="18">
          <cell r="A18" t="str">
            <v>2.1</v>
          </cell>
          <cell r="B18" t="str">
            <v>Desmat., limpeza terreno e dest. árvores c/diâmetro até 15cm faixa ocupação</v>
          </cell>
          <cell r="C18" t="str">
            <v>m²</v>
          </cell>
          <cell r="D18">
            <v>0</v>
          </cell>
          <cell r="E18">
            <v>0.33</v>
          </cell>
          <cell r="F18">
            <v>0</v>
          </cell>
          <cell r="G18" t="str">
            <v>Terraplenagem</v>
          </cell>
          <cell r="H18">
            <v>206.006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2.2</v>
          </cell>
          <cell r="B19" t="str">
            <v>Esc., carga e transp.mat. 1ª cat. DMT até 50 m</v>
          </cell>
          <cell r="C19" t="str">
            <v>m³</v>
          </cell>
          <cell r="D19">
            <v>0</v>
          </cell>
          <cell r="E19">
            <v>1.73</v>
          </cell>
          <cell r="F19">
            <v>0</v>
          </cell>
          <cell r="G19" t="str">
            <v>Terraplenagem</v>
          </cell>
          <cell r="H19">
            <v>206.006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2.3</v>
          </cell>
          <cell r="B20" t="str">
            <v>Esc., carga e transp.mat. 1ª cat. DMT 50 a 200 m c/carreg.</v>
          </cell>
          <cell r="C20" t="str">
            <v>m³</v>
          </cell>
          <cell r="D20">
            <v>0</v>
          </cell>
          <cell r="E20">
            <v>6.56</v>
          </cell>
          <cell r="F20">
            <v>0</v>
          </cell>
          <cell r="G20" t="str">
            <v>Terraplenagem</v>
          </cell>
          <cell r="H20">
            <v>206.006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2.4</v>
          </cell>
          <cell r="B21" t="str">
            <v>Esc., carga e transp.mat. 1ª cat. DMT 200 a 400 m c/carreg.</v>
          </cell>
          <cell r="C21" t="str">
            <v>m³</v>
          </cell>
          <cell r="D21">
            <v>0</v>
          </cell>
          <cell r="E21">
            <v>7.16</v>
          </cell>
          <cell r="F21">
            <v>0</v>
          </cell>
          <cell r="G21" t="str">
            <v>Terraplenagem</v>
          </cell>
          <cell r="H21">
            <v>206.006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2.5</v>
          </cell>
          <cell r="B22" t="str">
            <v>Esc., carga e transp. mat. 1ª cat.DMT 400 a 600m c/carreg.</v>
          </cell>
          <cell r="C22" t="str">
            <v>m³</v>
          </cell>
          <cell r="D22">
            <v>0</v>
          </cell>
          <cell r="E22">
            <v>7.44</v>
          </cell>
          <cell r="F22">
            <v>0</v>
          </cell>
          <cell r="G22" t="str">
            <v>Terraplenagem</v>
          </cell>
          <cell r="H22">
            <v>206.006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2.6</v>
          </cell>
          <cell r="B23" t="str">
            <v>Esc., carga e transp. mat. 1ª cat. DMT 600 a 800m c/carreg.</v>
          </cell>
          <cell r="C23" t="str">
            <v>m³</v>
          </cell>
          <cell r="D23">
            <v>0</v>
          </cell>
          <cell r="E23">
            <v>7.79</v>
          </cell>
          <cell r="F23">
            <v>0</v>
          </cell>
          <cell r="G23" t="str">
            <v>Terraplenagem</v>
          </cell>
          <cell r="H23">
            <v>206.006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2.7</v>
          </cell>
          <cell r="B24" t="str">
            <v>Esc.,carga e transp.mat.2ª DMT 200 a 400m c/carreg.</v>
          </cell>
          <cell r="C24" t="str">
            <v>m³</v>
          </cell>
          <cell r="D24">
            <v>0</v>
          </cell>
          <cell r="E24">
            <v>10.66</v>
          </cell>
          <cell r="F24">
            <v>0</v>
          </cell>
          <cell r="G24" t="str">
            <v>Terraplenagem</v>
          </cell>
          <cell r="H24">
            <v>206.006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2.8</v>
          </cell>
          <cell r="B25" t="str">
            <v>Esc.,carga e transp.mat.3ª DMT até 50m</v>
          </cell>
          <cell r="C25" t="str">
            <v>m³</v>
          </cell>
          <cell r="D25">
            <v>0</v>
          </cell>
          <cell r="E25">
            <v>20.51</v>
          </cell>
          <cell r="F25">
            <v>0</v>
          </cell>
          <cell r="G25" t="str">
            <v>Terraplenagem</v>
          </cell>
          <cell r="H25">
            <v>206.006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2.9</v>
          </cell>
          <cell r="B26" t="str">
            <v>Compactação de aterros a 100% proctor normal</v>
          </cell>
          <cell r="C26" t="str">
            <v>m³</v>
          </cell>
          <cell r="D26">
            <v>0</v>
          </cell>
          <cell r="E26">
            <v>3.02</v>
          </cell>
          <cell r="F26">
            <v>0</v>
          </cell>
          <cell r="G26" t="str">
            <v>Terraplenagem</v>
          </cell>
          <cell r="H26">
            <v>206.006</v>
          </cell>
          <cell r="I26">
            <v>0</v>
          </cell>
          <cell r="J26">
            <v>0</v>
          </cell>
          <cell r="K26">
            <v>0</v>
          </cell>
        </row>
        <row r="28">
          <cell r="A28" t="str">
            <v>3.0</v>
          </cell>
          <cell r="B28" t="str">
            <v>PAVIMENTAÇÃO</v>
          </cell>
          <cell r="C28">
            <v>0</v>
          </cell>
          <cell r="K28">
            <v>0</v>
          </cell>
          <cell r="M28">
            <v>0</v>
          </cell>
        </row>
        <row r="29">
          <cell r="A29" t="str">
            <v>3.1</v>
          </cell>
          <cell r="B29" t="str">
            <v>Regularização do sub-leito</v>
          </cell>
          <cell r="C29" t="str">
            <v>m²</v>
          </cell>
          <cell r="D29">
            <v>0</v>
          </cell>
          <cell r="E29">
            <v>0.78</v>
          </cell>
          <cell r="F29">
            <v>0</v>
          </cell>
          <cell r="G29" t="str">
            <v>Pavimentação</v>
          </cell>
          <cell r="H29">
            <v>235.167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3.2</v>
          </cell>
          <cell r="B30" t="str">
            <v xml:space="preserve">Base de solo estabilizada granul. sem mistura </v>
          </cell>
          <cell r="C30" t="str">
            <v>m³</v>
          </cell>
          <cell r="D30">
            <v>21929.599999999999</v>
          </cell>
          <cell r="E30">
            <v>10.98</v>
          </cell>
          <cell r="F30">
            <v>240787</v>
          </cell>
          <cell r="G30" t="str">
            <v>Pavimentação</v>
          </cell>
          <cell r="H30">
            <v>235.167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3.3</v>
          </cell>
          <cell r="B31" t="str">
            <v>Transporte de mat. jazida c/ DMT=3,21 km</v>
          </cell>
          <cell r="C31" t="str">
            <v>t.km</v>
          </cell>
          <cell r="D31">
            <v>-54008.04800000001</v>
          </cell>
          <cell r="E31">
            <v>0.81</v>
          </cell>
          <cell r="F31">
            <v>-43746.520000000019</v>
          </cell>
          <cell r="G31" t="str">
            <v>Pavimentação</v>
          </cell>
          <cell r="H31">
            <v>235.167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3.4</v>
          </cell>
          <cell r="B32" t="str">
            <v>Imprimação</v>
          </cell>
          <cell r="C32" t="str">
            <v>m²</v>
          </cell>
          <cell r="D32">
            <v>93440</v>
          </cell>
          <cell r="E32">
            <v>0.23</v>
          </cell>
          <cell r="F32">
            <v>21491.200000000001</v>
          </cell>
          <cell r="G32" t="str">
            <v>Pavimentação</v>
          </cell>
          <cell r="H32">
            <v>235.167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3.5</v>
          </cell>
          <cell r="B33" t="str">
            <v>Aquisição de asfalto diluído CM-30</v>
          </cell>
          <cell r="C33" t="str">
            <v>t</v>
          </cell>
          <cell r="D33">
            <v>121.47200000000001</v>
          </cell>
          <cell r="E33">
            <v>1654.26</v>
          </cell>
          <cell r="F33">
            <v>200946.27000000002</v>
          </cell>
          <cell r="G33" t="str">
            <v>Asfalto Diluído</v>
          </cell>
          <cell r="H33">
            <v>299.82799999999997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3.6</v>
          </cell>
          <cell r="B34" t="str">
            <v>Tratamento Superficial Simples c/banho diluido BC</v>
          </cell>
          <cell r="C34" t="str">
            <v>m²</v>
          </cell>
          <cell r="D34">
            <v>30560</v>
          </cell>
          <cell r="E34">
            <v>0.62</v>
          </cell>
          <cell r="F34">
            <v>18947.2</v>
          </cell>
          <cell r="G34" t="str">
            <v>Pavimentação</v>
          </cell>
          <cell r="H34">
            <v>235.167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3.7</v>
          </cell>
          <cell r="B35" t="str">
            <v>Tratamento Superficial Duplo c/banho diluido BC</v>
          </cell>
          <cell r="C35" t="str">
            <v>m²</v>
          </cell>
          <cell r="D35">
            <v>106080</v>
          </cell>
          <cell r="E35">
            <v>1.81</v>
          </cell>
          <cell r="F35">
            <v>192004.8</v>
          </cell>
          <cell r="G35" t="str">
            <v>Pavimentação</v>
          </cell>
          <cell r="H35">
            <v>235.167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3.8</v>
          </cell>
          <cell r="B36" t="str">
            <v>Aquisição de emulsão asfáltica RR-2C</v>
          </cell>
          <cell r="C36" t="str">
            <v>t</v>
          </cell>
          <cell r="D36">
            <v>332.78399999999999</v>
          </cell>
          <cell r="E36">
            <v>846.42</v>
          </cell>
          <cell r="F36">
            <v>281675.03000000003</v>
          </cell>
          <cell r="G36" t="str">
            <v>Emulsões</v>
          </cell>
          <cell r="H36">
            <v>256.92899999999997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3.9</v>
          </cell>
          <cell r="B37" t="str">
            <v>Aquisição de brita P/ TSS e TSD</v>
          </cell>
          <cell r="C37" t="str">
            <v>m³</v>
          </cell>
          <cell r="D37">
            <v>900</v>
          </cell>
          <cell r="E37">
            <v>73.08</v>
          </cell>
          <cell r="F37">
            <v>65772</v>
          </cell>
          <cell r="G37" t="str">
            <v>Pavimentação</v>
          </cell>
          <cell r="H37">
            <v>235.167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3.10</v>
          </cell>
          <cell r="B38" t="str">
            <v>Transp.comercial brita p/TSS e TSD, DMT=193,00km</v>
          </cell>
          <cell r="C38" t="str">
            <v>t.km</v>
          </cell>
          <cell r="D38">
            <v>287550</v>
          </cell>
          <cell r="E38">
            <v>0.42</v>
          </cell>
          <cell r="F38">
            <v>120771</v>
          </cell>
          <cell r="G38" t="str">
            <v>Pavimentação</v>
          </cell>
          <cell r="H38">
            <v>235.167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3.11</v>
          </cell>
          <cell r="B39" t="str">
            <v>Transp. comercial de CM-30 e RR-2C DMT=607,00km</v>
          </cell>
          <cell r="C39" t="str">
            <v>t.km</v>
          </cell>
          <cell r="D39">
            <v>454.25599999999997</v>
          </cell>
          <cell r="E39">
            <v>254.82</v>
          </cell>
          <cell r="F39">
            <v>115753.52</v>
          </cell>
          <cell r="G39" t="str">
            <v>Pavimentação</v>
          </cell>
          <cell r="H39">
            <v>235.167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3.12</v>
          </cell>
          <cell r="B40" t="str">
            <v>Transporte local de brita c/DMT = 23,435 km</v>
          </cell>
          <cell r="C40" t="str">
            <v>t.km</v>
          </cell>
          <cell r="D40">
            <v>51277.821000000004</v>
          </cell>
          <cell r="E40">
            <v>0.63</v>
          </cell>
          <cell r="F40">
            <v>32305.02</v>
          </cell>
          <cell r="G40" t="str">
            <v>Pavimentação</v>
          </cell>
          <cell r="H40">
            <v>235.167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3.13</v>
          </cell>
          <cell r="B41" t="str">
            <v>Transporte local de CM-30 e RR-2C c/DMT=8,435 km</v>
          </cell>
          <cell r="C41" t="str">
            <v>t.km</v>
          </cell>
          <cell r="D41">
            <v>-525.6450000000001</v>
          </cell>
          <cell r="E41">
            <v>1.35</v>
          </cell>
          <cell r="F41">
            <v>-709.61999999999989</v>
          </cell>
          <cell r="G41" t="str">
            <v>Pavimentação</v>
          </cell>
          <cell r="H41">
            <v>235.167</v>
          </cell>
          <cell r="I41">
            <v>0</v>
          </cell>
          <cell r="J41">
            <v>0</v>
          </cell>
          <cell r="K41">
            <v>0</v>
          </cell>
        </row>
        <row r="43">
          <cell r="A43" t="str">
            <v>4.0</v>
          </cell>
          <cell r="B43" t="str">
            <v>DRENAGEM SUPERFICIAL E OBRAS D'ARTES CORRENTES</v>
          </cell>
          <cell r="K43">
            <v>0</v>
          </cell>
          <cell r="M43">
            <v>0</v>
          </cell>
        </row>
        <row r="44">
          <cell r="A44" t="str">
            <v>4.1</v>
          </cell>
          <cell r="B44" t="str">
            <v>Meio-fio de concreto - MFC 05 AC/BC</v>
          </cell>
          <cell r="C44" t="str">
            <v>m</v>
          </cell>
          <cell r="D44">
            <v>0</v>
          </cell>
          <cell r="E44">
            <v>29.13</v>
          </cell>
          <cell r="F44">
            <v>0</v>
          </cell>
          <cell r="G44" t="str">
            <v>Drenagem</v>
          </cell>
          <cell r="H44">
            <v>218.33799999999999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4.2</v>
          </cell>
          <cell r="B45" t="str">
            <v>Sarjeta triangular de concreto - STC 02 AC/BC</v>
          </cell>
          <cell r="C45" t="str">
            <v>m</v>
          </cell>
          <cell r="D45">
            <v>0</v>
          </cell>
          <cell r="E45">
            <v>39.6</v>
          </cell>
          <cell r="F45">
            <v>0</v>
          </cell>
          <cell r="G45" t="str">
            <v>Drenagem</v>
          </cell>
          <cell r="H45">
            <v>218.33799999999999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4.3</v>
          </cell>
          <cell r="B46" t="str">
            <v>Entrada d'água - EDA 02 AC/BC</v>
          </cell>
          <cell r="C46" t="str">
            <v>und</v>
          </cell>
          <cell r="D46">
            <v>0</v>
          </cell>
          <cell r="E46">
            <v>52.91</v>
          </cell>
          <cell r="F46">
            <v>0</v>
          </cell>
          <cell r="G46" t="str">
            <v>Drenagem</v>
          </cell>
          <cell r="H46">
            <v>218.33799999999999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4.4</v>
          </cell>
          <cell r="B47" t="str">
            <v xml:space="preserve">Descida d'água  rap.canal retang. DAR 02 AC/BC </v>
          </cell>
          <cell r="C47" t="str">
            <v>m</v>
          </cell>
          <cell r="D47">
            <v>0</v>
          </cell>
          <cell r="E47">
            <v>77.7</v>
          </cell>
          <cell r="F47">
            <v>0</v>
          </cell>
          <cell r="G47" t="str">
            <v>Drenagem</v>
          </cell>
          <cell r="H47">
            <v>218.33799999999999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4.5</v>
          </cell>
          <cell r="B48" t="str">
            <v>Boca BSTC D=0,60 m AC/BC/PC</v>
          </cell>
          <cell r="C48" t="str">
            <v>und</v>
          </cell>
          <cell r="D48">
            <v>0</v>
          </cell>
          <cell r="E48">
            <v>724.06</v>
          </cell>
          <cell r="F48">
            <v>0</v>
          </cell>
          <cell r="G48" t="str">
            <v>Drenagem</v>
          </cell>
          <cell r="H48">
            <v>218.33799999999999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4.6</v>
          </cell>
          <cell r="B49" t="str">
            <v>Corpo BSTC D=0,60 m AC/BC/PC</v>
          </cell>
          <cell r="C49" t="str">
            <v>m</v>
          </cell>
          <cell r="D49">
            <v>0</v>
          </cell>
          <cell r="E49">
            <v>343.3</v>
          </cell>
          <cell r="F49">
            <v>0</v>
          </cell>
          <cell r="G49" t="str">
            <v>Drenagem</v>
          </cell>
          <cell r="H49">
            <v>218.33799999999999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4.7</v>
          </cell>
          <cell r="B50" t="str">
            <v>Boca BSTC D=1,00 m AC/BA/PC</v>
          </cell>
          <cell r="C50" t="str">
            <v>und</v>
          </cell>
          <cell r="D50">
            <v>2</v>
          </cell>
          <cell r="E50">
            <v>1871.9</v>
          </cell>
          <cell r="F50">
            <v>3743.8000000000029</v>
          </cell>
          <cell r="G50" t="str">
            <v>Drenagem</v>
          </cell>
          <cell r="H50">
            <v>218.33799999999999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4.8</v>
          </cell>
          <cell r="B51" t="str">
            <v>Corpo BSTC D=1,00 m AC/BC/PC</v>
          </cell>
          <cell r="C51" t="str">
            <v>m</v>
          </cell>
          <cell r="D51">
            <v>5</v>
          </cell>
          <cell r="E51">
            <v>681.31</v>
          </cell>
          <cell r="F51">
            <v>3406.5500000000029</v>
          </cell>
          <cell r="G51" t="str">
            <v>Drenagem</v>
          </cell>
          <cell r="H51">
            <v>218.33799999999999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4.9</v>
          </cell>
          <cell r="B52" t="str">
            <v>Boca BDTC D=1,00 m AC/BA/PC</v>
          </cell>
          <cell r="C52" t="str">
            <v>und</v>
          </cell>
          <cell r="D52">
            <v>1</v>
          </cell>
          <cell r="E52">
            <v>2621.99</v>
          </cell>
          <cell r="F52">
            <v>2621.989999999998</v>
          </cell>
          <cell r="G52" t="str">
            <v>Drenagem</v>
          </cell>
          <cell r="H52">
            <v>218.33799999999999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4.10</v>
          </cell>
          <cell r="B53" t="str">
            <v>Corpo BDTC D=1,00 m AC/BC/PC</v>
          </cell>
          <cell r="C53" t="str">
            <v>m</v>
          </cell>
          <cell r="D53">
            <v>1</v>
          </cell>
          <cell r="E53">
            <v>1392.14</v>
          </cell>
          <cell r="F53">
            <v>1392.1399999999994</v>
          </cell>
          <cell r="G53" t="str">
            <v>Drenagem</v>
          </cell>
          <cell r="H53">
            <v>218.33799999999999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4.11</v>
          </cell>
          <cell r="B54" t="str">
            <v>Boca BTTC D=1,00 m AC/BC/PC</v>
          </cell>
          <cell r="C54" t="str">
            <v>und</v>
          </cell>
          <cell r="D54">
            <v>0</v>
          </cell>
          <cell r="E54">
            <v>3384.37</v>
          </cell>
          <cell r="F54">
            <v>0</v>
          </cell>
          <cell r="G54" t="str">
            <v>Drenagem</v>
          </cell>
          <cell r="H54">
            <v>218.33799999999999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4.12</v>
          </cell>
          <cell r="B55" t="str">
            <v>Corpo BTTC D=1,00 m AC/BC/PC</v>
          </cell>
          <cell r="C55" t="str">
            <v>m</v>
          </cell>
          <cell r="D55">
            <v>0</v>
          </cell>
          <cell r="E55">
            <v>1955.76</v>
          </cell>
          <cell r="F55">
            <v>0</v>
          </cell>
          <cell r="G55" t="str">
            <v>Drenagem</v>
          </cell>
          <cell r="H55">
            <v>218.33799999999999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4.13</v>
          </cell>
          <cell r="B56" t="str">
            <v>Boca BDCC 2,00 x 2,00 m normal AC/BC</v>
          </cell>
          <cell r="C56" t="str">
            <v>und</v>
          </cell>
          <cell r="D56">
            <v>0</v>
          </cell>
          <cell r="E56">
            <v>14901.16</v>
          </cell>
          <cell r="F56">
            <v>0</v>
          </cell>
          <cell r="G56" t="str">
            <v>Drenagem</v>
          </cell>
          <cell r="H56">
            <v>218.33799999999999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4.14</v>
          </cell>
          <cell r="B57" t="str">
            <v>Corpo BDCC 2,00 a 2,00 m alt. 0 a 1,00 m AC/BC</v>
          </cell>
          <cell r="C57" t="str">
            <v>m</v>
          </cell>
          <cell r="D57">
            <v>0</v>
          </cell>
          <cell r="E57">
            <v>3798.32</v>
          </cell>
          <cell r="F57">
            <v>0</v>
          </cell>
          <cell r="G57" t="str">
            <v>Drenagem</v>
          </cell>
          <cell r="H57">
            <v>218.33799999999999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4.15</v>
          </cell>
          <cell r="B58" t="str">
            <v>Boca BDCC 2,50 x 2,50 m normal AC/BC</v>
          </cell>
          <cell r="C58" t="str">
            <v>und</v>
          </cell>
          <cell r="D58">
            <v>0</v>
          </cell>
          <cell r="E58">
            <v>20964.189999999999</v>
          </cell>
          <cell r="F58">
            <v>0</v>
          </cell>
          <cell r="G58" t="str">
            <v>Drenagem</v>
          </cell>
          <cell r="H58">
            <v>218.33799999999999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4.16</v>
          </cell>
          <cell r="B59" t="str">
            <v>Corpo BDCC 2,50 a 2,50 m alt. 0 a 1,00 m AC/BC</v>
          </cell>
          <cell r="C59" t="str">
            <v>m</v>
          </cell>
          <cell r="D59">
            <v>0</v>
          </cell>
          <cell r="E59">
            <v>4779.8599999999997</v>
          </cell>
          <cell r="F59">
            <v>0</v>
          </cell>
          <cell r="G59" t="str">
            <v>Drenagem</v>
          </cell>
          <cell r="H59">
            <v>218.33799999999999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4.17</v>
          </cell>
          <cell r="B60" t="str">
            <v>Boca BTCC 2,00 x 2,00 m normal AC/BC</v>
          </cell>
          <cell r="C60" t="str">
            <v>und</v>
          </cell>
          <cell r="D60">
            <v>0</v>
          </cell>
          <cell r="E60">
            <v>18238.87</v>
          </cell>
          <cell r="F60">
            <v>0</v>
          </cell>
          <cell r="G60" t="str">
            <v>Drenagem</v>
          </cell>
          <cell r="H60">
            <v>218.33799999999999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4.18</v>
          </cell>
          <cell r="B61" t="str">
            <v>Corpo BTCC 2,00 x 2,00 m alt. 0 a 1,00 m AC/BC</v>
          </cell>
          <cell r="C61" t="str">
            <v>m</v>
          </cell>
          <cell r="D61">
            <v>0</v>
          </cell>
          <cell r="E61">
            <v>5274.42</v>
          </cell>
          <cell r="F61">
            <v>0</v>
          </cell>
          <cell r="G61" t="str">
            <v>Drenagem</v>
          </cell>
          <cell r="H61">
            <v>218.33799999999999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4.19</v>
          </cell>
          <cell r="B62" t="str">
            <v>Boca BTCC 2,50 x 2,50 m normal AC/BC</v>
          </cell>
          <cell r="C62" t="str">
            <v>und</v>
          </cell>
          <cell r="D62">
            <v>0</v>
          </cell>
          <cell r="E62">
            <v>18238.87</v>
          </cell>
          <cell r="F62">
            <v>0</v>
          </cell>
          <cell r="G62" t="str">
            <v>Drenagem</v>
          </cell>
          <cell r="H62">
            <v>218.33799999999999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4.20</v>
          </cell>
          <cell r="B63" t="str">
            <v>Corpo BTCC 2,50 x 2,50 m alt. 0 a 1,00 m AC/BC</v>
          </cell>
          <cell r="C63" t="str">
            <v>m</v>
          </cell>
          <cell r="D63">
            <v>0</v>
          </cell>
          <cell r="E63">
            <v>7186.12</v>
          </cell>
          <cell r="F63">
            <v>0</v>
          </cell>
          <cell r="G63" t="str">
            <v>Drenagem</v>
          </cell>
          <cell r="H63">
            <v>218.33799999999999</v>
          </cell>
          <cell r="I63">
            <v>0</v>
          </cell>
          <cell r="J63">
            <v>0</v>
          </cell>
          <cell r="K63">
            <v>0</v>
          </cell>
        </row>
        <row r="65">
          <cell r="A65" t="str">
            <v>5.0</v>
          </cell>
          <cell r="B65" t="str">
            <v>OBRAS DE ARTE ESPECIAIS</v>
          </cell>
          <cell r="K65">
            <v>0</v>
          </cell>
          <cell r="M65">
            <v>0</v>
          </cell>
        </row>
        <row r="66">
          <cell r="A66" t="str">
            <v>5.1</v>
          </cell>
          <cell r="B66" t="str">
            <v>INFRA-ESTRUTURA (ESTACAS PRÉ-MOLDADAS)</v>
          </cell>
          <cell r="M66">
            <v>0</v>
          </cell>
        </row>
        <row r="67">
          <cell r="A67" t="str">
            <v>5.1.1</v>
          </cell>
          <cell r="B67" t="str">
            <v>Estaca Pilar pré-moldada centrifugada de concreto, com diâmetro de 40,0 cm e capacidade de carga de 85,0 ton</v>
          </cell>
          <cell r="C67" t="str">
            <v>m</v>
          </cell>
          <cell r="D67">
            <v>0</v>
          </cell>
          <cell r="E67">
            <v>1575.56</v>
          </cell>
          <cell r="F67">
            <v>0</v>
          </cell>
          <cell r="G67" t="str">
            <v>OAE</v>
          </cell>
          <cell r="H67">
            <v>215.47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5.2</v>
          </cell>
          <cell r="B68" t="str">
            <v>INFRA-ESTRUTURA (CORTINA DE CONTEÇÃO)</v>
          </cell>
          <cell r="M68">
            <v>0</v>
          </cell>
        </row>
        <row r="69">
          <cell r="A69" t="str">
            <v>5.2.1</v>
          </cell>
          <cell r="B69" t="str">
            <v>Forma de placa compensada resinada</v>
          </cell>
          <cell r="C69" t="str">
            <v>m2</v>
          </cell>
          <cell r="D69">
            <v>100</v>
          </cell>
          <cell r="E69">
            <v>40.33</v>
          </cell>
          <cell r="F69">
            <v>4033</v>
          </cell>
          <cell r="G69" t="str">
            <v>OAE</v>
          </cell>
          <cell r="H69">
            <v>215.47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5.2.2</v>
          </cell>
          <cell r="B70" t="str">
            <v>Fornecimento, preparo e colocação formas aço CA 50</v>
          </cell>
          <cell r="C70" t="str">
            <v xml:space="preserve"> kg</v>
          </cell>
          <cell r="D70">
            <v>2000</v>
          </cell>
          <cell r="E70">
            <v>7.07</v>
          </cell>
          <cell r="F70">
            <v>14140</v>
          </cell>
          <cell r="G70" t="str">
            <v>OAE</v>
          </cell>
          <cell r="H70">
            <v>215.47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5.2.3</v>
          </cell>
          <cell r="B71" t="str">
            <v>Fornecimento, preparo e colocação formas aço CA 60</v>
          </cell>
          <cell r="C71" t="str">
            <v>kg</v>
          </cell>
          <cell r="D71">
            <v>400</v>
          </cell>
          <cell r="E71">
            <v>6.76</v>
          </cell>
          <cell r="F71">
            <v>2704</v>
          </cell>
          <cell r="G71" t="str">
            <v>OAE</v>
          </cell>
          <cell r="H71">
            <v>215.47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5.2.4</v>
          </cell>
          <cell r="B72" t="str">
            <v>Concr.estr.fck=25MPa-c.raz.c/adit conf.lanç.AC/BC</v>
          </cell>
          <cell r="C72" t="str">
            <v>m3</v>
          </cell>
          <cell r="D72">
            <v>20</v>
          </cell>
          <cell r="E72">
            <v>398.92</v>
          </cell>
          <cell r="F72">
            <v>7978.4000000000015</v>
          </cell>
          <cell r="G72" t="str">
            <v>OAE</v>
          </cell>
          <cell r="H72">
            <v>215.47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5.2.5</v>
          </cell>
          <cell r="B73" t="str">
            <v>Escoramento com madeira de OAE</v>
          </cell>
          <cell r="C73" t="str">
            <v>m3</v>
          </cell>
          <cell r="D73">
            <v>15</v>
          </cell>
          <cell r="E73">
            <v>53.35</v>
          </cell>
          <cell r="F73">
            <v>800.25</v>
          </cell>
          <cell r="G73" t="str">
            <v>OAE</v>
          </cell>
          <cell r="H73">
            <v>215.47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5.3</v>
          </cell>
          <cell r="B74" t="str">
            <v>MESOESTRUTURA - ENCONTROS</v>
          </cell>
          <cell r="M74">
            <v>0</v>
          </cell>
        </row>
        <row r="75">
          <cell r="A75" t="str">
            <v>5.3.1</v>
          </cell>
          <cell r="B75" t="str">
            <v>Forma de placa compensada resinada  ( Para muro de ala, laje de aproximação e cortina de apoio e travessa de apoio )</v>
          </cell>
          <cell r="C75" t="str">
            <v>m2</v>
          </cell>
          <cell r="D75">
            <v>110</v>
          </cell>
          <cell r="E75">
            <v>40.33</v>
          </cell>
          <cell r="F75">
            <v>4436.3</v>
          </cell>
          <cell r="G75" t="str">
            <v>OAE</v>
          </cell>
          <cell r="H75">
            <v>215.47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5.3.2</v>
          </cell>
          <cell r="B76" t="str">
            <v>Fornecimento, preparo e colocação formas aço CA 50</v>
          </cell>
          <cell r="C76" t="str">
            <v xml:space="preserve"> kg</v>
          </cell>
          <cell r="D76">
            <v>950</v>
          </cell>
          <cell r="E76">
            <v>7.07</v>
          </cell>
          <cell r="F76">
            <v>6716.5</v>
          </cell>
          <cell r="G76" t="str">
            <v>OAE</v>
          </cell>
          <cell r="H76">
            <v>215.47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5.3.3</v>
          </cell>
          <cell r="B77" t="str">
            <v>Fornecimento, preparo e colocação formas aço CA 60</v>
          </cell>
          <cell r="C77" t="str">
            <v>kg</v>
          </cell>
          <cell r="D77">
            <v>180</v>
          </cell>
          <cell r="E77">
            <v>6.76</v>
          </cell>
          <cell r="F77">
            <v>1216.8000000000002</v>
          </cell>
          <cell r="G77" t="str">
            <v>OAE</v>
          </cell>
          <cell r="H77">
            <v>215.47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5.3.4</v>
          </cell>
          <cell r="B78" t="str">
            <v>Concr.estr.fck=25MPa-c.raz.c/adit conf.lanç.AC/BC</v>
          </cell>
          <cell r="C78" t="str">
            <v>m3</v>
          </cell>
          <cell r="D78">
            <v>27</v>
          </cell>
          <cell r="E78">
            <v>398.92</v>
          </cell>
          <cell r="F78">
            <v>10770.840000000002</v>
          </cell>
          <cell r="G78" t="str">
            <v>OAE</v>
          </cell>
          <cell r="H78">
            <v>215.47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5.3.5</v>
          </cell>
          <cell r="B79" t="str">
            <v>Escoramento com madeira de OAE</v>
          </cell>
          <cell r="C79" t="str">
            <v>m3</v>
          </cell>
          <cell r="D79">
            <v>20</v>
          </cell>
          <cell r="E79">
            <v>53.35</v>
          </cell>
          <cell r="F79">
            <v>1067</v>
          </cell>
          <cell r="G79" t="str">
            <v>OAE</v>
          </cell>
          <cell r="H79">
            <v>215.47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5.4</v>
          </cell>
          <cell r="B80" t="str">
            <v>SUPER-ESTRUTURA  - ESTRUTURA DE CONCRETO</v>
          </cell>
          <cell r="M80">
            <v>0</v>
          </cell>
        </row>
        <row r="81">
          <cell r="A81" t="str">
            <v>5.4.1</v>
          </cell>
          <cell r="B81" t="str">
            <v>Forma de placa compensada resinada  ( Para pré-laje de concreto pré-moldado )</v>
          </cell>
          <cell r="C81" t="str">
            <v>m2</v>
          </cell>
          <cell r="D81">
            <v>90</v>
          </cell>
          <cell r="E81">
            <v>40.33</v>
          </cell>
          <cell r="F81">
            <v>3629.7</v>
          </cell>
          <cell r="G81" t="str">
            <v>OAE</v>
          </cell>
          <cell r="H81">
            <v>215.47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5.4.2</v>
          </cell>
          <cell r="B82" t="str">
            <v xml:space="preserve">Fornecimento, preparo e colocação formas aço CA 50  </v>
          </cell>
          <cell r="C82" t="str">
            <v xml:space="preserve"> kg</v>
          </cell>
          <cell r="D82">
            <v>3000</v>
          </cell>
          <cell r="E82">
            <v>7.07</v>
          </cell>
          <cell r="F82">
            <v>21210</v>
          </cell>
          <cell r="G82" t="str">
            <v>OAE</v>
          </cell>
          <cell r="H82">
            <v>215.47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5.4.3</v>
          </cell>
          <cell r="B83" t="str">
            <v xml:space="preserve">Fornecimento, preparo e colocação formas aço CA 60  </v>
          </cell>
          <cell r="C83" t="str">
            <v>kg</v>
          </cell>
          <cell r="D83">
            <v>900</v>
          </cell>
          <cell r="E83">
            <v>6.76</v>
          </cell>
          <cell r="F83">
            <v>6084</v>
          </cell>
          <cell r="G83" t="str">
            <v>OAE</v>
          </cell>
          <cell r="H83">
            <v>215.47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5.4.4</v>
          </cell>
          <cell r="B84" t="str">
            <v>Concr.estr.fck=30MPa-c.raz.c/adit.conf.lanc.AC/BC  ( Para pré-laje de concreto pré-moldado, e o tabuleiro. Fornecimento e lançamento )</v>
          </cell>
          <cell r="C84" t="str">
            <v>m3</v>
          </cell>
          <cell r="D84">
            <v>38</v>
          </cell>
          <cell r="E84">
            <v>408.17</v>
          </cell>
          <cell r="F84">
            <v>15510.46</v>
          </cell>
          <cell r="G84" t="str">
            <v>OAE</v>
          </cell>
          <cell r="H84">
            <v>215.47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5.5</v>
          </cell>
          <cell r="B85" t="str">
            <v>SUPER-ESTRUTURA - ESTRUTURA METÁLICA</v>
          </cell>
          <cell r="M85">
            <v>0</v>
          </cell>
        </row>
        <row r="86">
          <cell r="A86" t="str">
            <v>5.5.1</v>
          </cell>
          <cell r="B86" t="str">
            <v>Super-estrutura metálica fabricada com vigamento de aço de alta resistência mecânica e a corrosão ASTM-A-588</v>
          </cell>
          <cell r="C86" t="str">
            <v>ton</v>
          </cell>
          <cell r="D86">
            <v>0</v>
          </cell>
          <cell r="E86">
            <v>10214.4</v>
          </cell>
          <cell r="F86">
            <v>0</v>
          </cell>
          <cell r="G86" t="str">
            <v>OAE</v>
          </cell>
          <cell r="H86">
            <v>215.47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5.6</v>
          </cell>
          <cell r="B87" t="str">
            <v>SUPER-ESTRUTURA - SERVIÇOS COMPLEMENTARES</v>
          </cell>
          <cell r="M87">
            <v>0</v>
          </cell>
        </row>
        <row r="88">
          <cell r="A88" t="str">
            <v>5.6.1</v>
          </cell>
          <cell r="B88" t="str">
            <v xml:space="preserve">Fabric.guarda-corpo tipo GM,moldado no local AC/BC  </v>
          </cell>
          <cell r="C88" t="str">
            <v>m</v>
          </cell>
          <cell r="D88">
            <v>0</v>
          </cell>
          <cell r="E88">
            <v>268.94</v>
          </cell>
          <cell r="F88">
            <v>0</v>
          </cell>
          <cell r="G88" t="str">
            <v>OAE</v>
          </cell>
          <cell r="H88">
            <v>215.47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5.6.2</v>
          </cell>
          <cell r="B89" t="str">
            <v xml:space="preserve">Aparelho apoio em neoprene fretado-forn. e aplic.  </v>
          </cell>
          <cell r="C89" t="str">
            <v>kg</v>
          </cell>
          <cell r="D89">
            <v>0</v>
          </cell>
          <cell r="E89">
            <v>47.1</v>
          </cell>
          <cell r="F89">
            <v>0</v>
          </cell>
          <cell r="G89" t="str">
            <v>OAE</v>
          </cell>
          <cell r="H89">
            <v>215.47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5.6.3</v>
          </cell>
          <cell r="B90" t="str">
            <v xml:space="preserve">Junta de dilatacao e vedação tipo JEENE, incluso corte e remolção do pavimento   </v>
          </cell>
          <cell r="C90" t="str">
            <v>m</v>
          </cell>
          <cell r="D90">
            <v>0</v>
          </cell>
          <cell r="E90">
            <v>397.08</v>
          </cell>
          <cell r="F90">
            <v>0</v>
          </cell>
          <cell r="G90" t="str">
            <v>OAE</v>
          </cell>
          <cell r="H90">
            <v>215.47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5.6.4</v>
          </cell>
          <cell r="B91" t="str">
            <v xml:space="preserve">Dreno de PVC D=100 mm   </v>
          </cell>
          <cell r="C91" t="str">
            <v>und</v>
          </cell>
          <cell r="D91">
            <v>0</v>
          </cell>
          <cell r="E91">
            <v>12.48</v>
          </cell>
          <cell r="F91">
            <v>0</v>
          </cell>
          <cell r="G91" t="str">
            <v>OAE</v>
          </cell>
          <cell r="H91">
            <v>215.47</v>
          </cell>
          <cell r="I91">
            <v>0</v>
          </cell>
          <cell r="J91">
            <v>0</v>
          </cell>
          <cell r="K91">
            <v>0</v>
          </cell>
        </row>
        <row r="93">
          <cell r="A93" t="str">
            <v>6.0</v>
          </cell>
          <cell r="B93" t="str">
            <v>SINALIZAÇÃO HORIZONTAL E VERTICAL</v>
          </cell>
          <cell r="K93">
            <v>0</v>
          </cell>
          <cell r="M93">
            <v>0</v>
          </cell>
        </row>
        <row r="94">
          <cell r="A94" t="str">
            <v>6.1</v>
          </cell>
          <cell r="B94" t="str">
            <v>Pintura faixa - tinta base acrílica p/ 2 anos</v>
          </cell>
          <cell r="C94" t="str">
            <v>m²</v>
          </cell>
          <cell r="D94">
            <v>0</v>
          </cell>
          <cell r="E94">
            <v>16.43</v>
          </cell>
          <cell r="F94">
            <v>0</v>
          </cell>
          <cell r="G94" t="str">
            <v>Sinal. Horizontal</v>
          </cell>
          <cell r="H94">
            <v>210.429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6.2</v>
          </cell>
          <cell r="B95" t="str">
            <v xml:space="preserve">Forn. e implantação placa sinaliz. tot. refletiva </v>
          </cell>
          <cell r="C95" t="str">
            <v>m²</v>
          </cell>
          <cell r="D95">
            <v>0</v>
          </cell>
          <cell r="E95">
            <v>333.11</v>
          </cell>
          <cell r="F95">
            <v>0</v>
          </cell>
          <cell r="G95" t="str">
            <v>Sinal. Vertical</v>
          </cell>
          <cell r="H95">
            <v>124.14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6.3</v>
          </cell>
          <cell r="B96" t="str">
            <v xml:space="preserve">Forn. e colocação de tachão reflet. bidirecional </v>
          </cell>
          <cell r="C96" t="str">
            <v>und</v>
          </cell>
          <cell r="D96">
            <v>0</v>
          </cell>
          <cell r="E96">
            <v>30.31</v>
          </cell>
          <cell r="F96">
            <v>0</v>
          </cell>
          <cell r="G96" t="str">
            <v>Sinal. Horizontal</v>
          </cell>
          <cell r="H96">
            <v>210.429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6.4</v>
          </cell>
          <cell r="B97" t="str">
            <v>Pórtico metálico com placas indicativas</v>
          </cell>
          <cell r="C97" t="str">
            <v>und</v>
          </cell>
          <cell r="D97">
            <v>0</v>
          </cell>
          <cell r="E97">
            <v>15498.99</v>
          </cell>
          <cell r="F97">
            <v>0</v>
          </cell>
          <cell r="G97" t="str">
            <v>Sinal. Vertical</v>
          </cell>
          <cell r="H97">
            <v>124.14</v>
          </cell>
          <cell r="I97">
            <v>0</v>
          </cell>
          <cell r="J97">
            <v>0</v>
          </cell>
          <cell r="K97">
            <v>0</v>
          </cell>
        </row>
        <row r="99">
          <cell r="A99" t="str">
            <v>7.0</v>
          </cell>
          <cell r="B99" t="str">
            <v>SERVIÇOS COMPLEMENTARES</v>
          </cell>
          <cell r="K99">
            <v>0</v>
          </cell>
          <cell r="M99">
            <v>0</v>
          </cell>
        </row>
        <row r="100">
          <cell r="A100" t="str">
            <v>7.1</v>
          </cell>
          <cell r="B100" t="str">
            <v>Recomposição total de cerca com mourão de madeira</v>
          </cell>
          <cell r="C100" t="str">
            <v>m</v>
          </cell>
          <cell r="D100">
            <v>0</v>
          </cell>
          <cell r="E100">
            <v>14.37</v>
          </cell>
          <cell r="F100">
            <v>0</v>
          </cell>
          <cell r="G100" t="str">
            <v>Conserv.  Rodoviaria</v>
          </cell>
          <cell r="H100">
            <v>214.131</v>
          </cell>
          <cell r="I100">
            <v>0</v>
          </cell>
          <cell r="J100">
            <v>0</v>
          </cell>
          <cell r="K100">
            <v>0</v>
          </cell>
        </row>
        <row r="102">
          <cell r="A102" t="str">
            <v>8.0</v>
          </cell>
          <cell r="B102" t="str">
            <v>SERVIÇO DE ELABORAÇÃO DO PROJETO FINAL</v>
          </cell>
          <cell r="K102">
            <v>0</v>
          </cell>
          <cell r="M102">
            <v>0</v>
          </cell>
        </row>
        <row r="103">
          <cell r="A103" t="str">
            <v>8.1</v>
          </cell>
          <cell r="B103" t="str">
            <v>Elaboração do projeto final</v>
          </cell>
          <cell r="C103" t="str">
            <v>km</v>
          </cell>
          <cell r="D103">
            <v>0</v>
          </cell>
          <cell r="E103">
            <v>5500</v>
          </cell>
          <cell r="F103">
            <v>0</v>
          </cell>
          <cell r="G103" t="str">
            <v>Consultoria</v>
          </cell>
          <cell r="H103">
            <v>173.40799999999999</v>
          </cell>
          <cell r="I103">
            <v>0</v>
          </cell>
          <cell r="J103">
            <v>0</v>
          </cell>
          <cell r="K103">
            <v>0</v>
          </cell>
        </row>
        <row r="105">
          <cell r="A105" t="str">
            <v>9.0</v>
          </cell>
          <cell r="B105" t="str">
            <v>SERVIÇO DE REABILITAÇÃO AMBIENTAL</v>
          </cell>
          <cell r="K105">
            <v>0</v>
          </cell>
          <cell r="M105">
            <v>0</v>
          </cell>
        </row>
        <row r="106">
          <cell r="A106" t="str">
            <v>9.1</v>
          </cell>
          <cell r="B106" t="str">
            <v>Reparo de danos físicos ao meio ambiente</v>
          </cell>
          <cell r="C106" t="str">
            <v>km</v>
          </cell>
          <cell r="D106">
            <v>0</v>
          </cell>
          <cell r="E106">
            <v>481</v>
          </cell>
          <cell r="F106">
            <v>0</v>
          </cell>
          <cell r="G106" t="str">
            <v>Terraplenagem</v>
          </cell>
          <cell r="H106">
            <v>206.006</v>
          </cell>
          <cell r="I106">
            <v>0</v>
          </cell>
          <cell r="J106">
            <v>0</v>
          </cell>
          <cell r="K106">
            <v>0</v>
          </cell>
        </row>
        <row r="108">
          <cell r="A108" t="str">
            <v>10.0</v>
          </cell>
          <cell r="B108" t="str">
            <v>SERVIÇO DE APOIO A FISCALIZAÇÃO</v>
          </cell>
          <cell r="K108">
            <v>0</v>
          </cell>
          <cell r="M108">
            <v>0</v>
          </cell>
        </row>
        <row r="109">
          <cell r="A109" t="str">
            <v>10.1</v>
          </cell>
          <cell r="B109" t="str">
            <v>01 automóvel até 100 hp</v>
          </cell>
          <cell r="C109" t="str">
            <v>mês</v>
          </cell>
          <cell r="D109">
            <v>1</v>
          </cell>
          <cell r="E109">
            <v>2980.18</v>
          </cell>
          <cell r="F109">
            <v>2980.1800000000003</v>
          </cell>
          <cell r="G109" t="str">
            <v>Consultoria</v>
          </cell>
          <cell r="H109">
            <v>173.40799999999999</v>
          </cell>
          <cell r="I109">
            <v>0</v>
          </cell>
          <cell r="J109">
            <v>0</v>
          </cell>
          <cell r="K109">
            <v>0</v>
          </cell>
        </row>
        <row r="111">
          <cell r="B111" t="str">
            <v>Total</v>
          </cell>
          <cell r="F111">
            <v>1360438.8099999998</v>
          </cell>
          <cell r="K111">
            <v>0</v>
          </cell>
          <cell r="L111" t="str">
            <v>xxx</v>
          </cell>
        </row>
      </sheetData>
      <sheetData sheetId="36"/>
      <sheetData sheetId="37"/>
      <sheetData sheetId="38"/>
      <sheetData sheetId="39">
        <row r="12">
          <cell r="X12">
            <v>1</v>
          </cell>
          <cell r="Y12">
            <v>2</v>
          </cell>
          <cell r="Z12">
            <v>3</v>
          </cell>
          <cell r="AA12">
            <v>4</v>
          </cell>
          <cell r="AB12">
            <v>5</v>
          </cell>
          <cell r="AC12">
            <v>6</v>
          </cell>
          <cell r="AD12">
            <v>7</v>
          </cell>
          <cell r="AE12">
            <v>8</v>
          </cell>
          <cell r="AF12">
            <v>9</v>
          </cell>
          <cell r="AG12">
            <v>10</v>
          </cell>
          <cell r="AH12">
            <v>11</v>
          </cell>
          <cell r="AI12">
            <v>12</v>
          </cell>
          <cell r="AJ12" t="str">
            <v>Soma</v>
          </cell>
        </row>
        <row r="13">
          <cell r="V13" t="str">
            <v>1.0</v>
          </cell>
          <cell r="W13" t="str">
            <v>SERVIÇOS PRELIMINARES</v>
          </cell>
          <cell r="X13">
            <v>0.50838542699104117</v>
          </cell>
          <cell r="Y13">
            <v>0.20230829644298381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0.71069372343402493</v>
          </cell>
        </row>
        <row r="14">
          <cell r="V14" t="str">
            <v>2.0</v>
          </cell>
          <cell r="W14" t="str">
            <v>TERRAPLENAGEM</v>
          </cell>
          <cell r="X14">
            <v>0.20946394911293567</v>
          </cell>
          <cell r="Y14">
            <v>0.17702235638090263</v>
          </cell>
          <cell r="Z14">
            <v>9.6991992501816199E-2</v>
          </cell>
          <cell r="AA14">
            <v>0.18883683684491326</v>
          </cell>
          <cell r="AB14">
            <v>0.14712576905634295</v>
          </cell>
          <cell r="AC14">
            <v>0.10013294618715136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0.91957385008406223</v>
          </cell>
        </row>
        <row r="15">
          <cell r="V15" t="str">
            <v>3.0</v>
          </cell>
          <cell r="W15" t="str">
            <v>PAVIMENTAÇÃO</v>
          </cell>
          <cell r="X15">
            <v>1.7438183766200939E-2</v>
          </cell>
          <cell r="Y15">
            <v>2.5762722908592738E-2</v>
          </cell>
          <cell r="Z15">
            <v>8.1954888570040709E-3</v>
          </cell>
          <cell r="AA15">
            <v>1.8643462036205229E-2</v>
          </cell>
          <cell r="AB15">
            <v>1.6216300128214595E-2</v>
          </cell>
          <cell r="AC15">
            <v>6.2215260395525288E-2</v>
          </cell>
          <cell r="AD15">
            <v>1.5820656266188983E-2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0.16429207435793183</v>
          </cell>
        </row>
        <row r="16">
          <cell r="V16" t="str">
            <v>4.0</v>
          </cell>
          <cell r="W16" t="str">
            <v>DRENAGEM SUPERFICIAL E OBRAS D'ARTES CORRENTES</v>
          </cell>
          <cell r="X16">
            <v>5.7549815692558653E-2</v>
          </cell>
          <cell r="Y16">
            <v>1.6056542355421092E-2</v>
          </cell>
          <cell r="Z16">
            <v>7.0931003329384415E-2</v>
          </cell>
          <cell r="AA16">
            <v>7.4145639057372564E-2</v>
          </cell>
          <cell r="AB16">
            <v>1.2649558498012622E-2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0.23133255893274934</v>
          </cell>
        </row>
        <row r="17">
          <cell r="V17" t="str">
            <v>5.0</v>
          </cell>
          <cell r="W17" t="str">
            <v>OBRAS DE ARTE ESPECIAIS</v>
          </cell>
        </row>
        <row r="18">
          <cell r="V18" t="str">
            <v>5.1</v>
          </cell>
          <cell r="W18" t="str">
            <v>INFRA-ESTRUTURA (ESTACAS PRÉ-MOLDADAS)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V19" t="str">
            <v>5.2</v>
          </cell>
          <cell r="W19" t="str">
            <v>INFRA-ESTRUTURA (CORTINA DE CONTEÇÃO)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0.18472654722573259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0.18472654722573259</v>
          </cell>
        </row>
        <row r="20">
          <cell r="V20" t="str">
            <v>5.3</v>
          </cell>
          <cell r="W20" t="str">
            <v>MESOESTRUTURA - ENCONTROS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0.17285953135389126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0.17285953135389126</v>
          </cell>
        </row>
        <row r="21">
          <cell r="V21" t="str">
            <v>5.4</v>
          </cell>
          <cell r="W21" t="str">
            <v>SUPER-ESTRUTURA  - ESTRUTURA DE CONCRETO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V22" t="str">
            <v>5.5</v>
          </cell>
          <cell r="W22" t="str">
            <v>SUPER-ESTRUTURA - ESTRUTURA METÁLICA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V23" t="str">
            <v>5.6</v>
          </cell>
          <cell r="W23" t="str">
            <v>SUPER-ESTRUTURA - SERVIÇOS COMPLEMENTARES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V24" t="str">
            <v>6.0</v>
          </cell>
          <cell r="W24" t="str">
            <v>SINALIZAÇÃO HORIZONTAL E VERTICAL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V25" t="str">
            <v>7.0</v>
          </cell>
          <cell r="W25" t="str">
            <v>SERVIÇOS COMPLEMENTARES</v>
          </cell>
          <cell r="X25">
            <v>0</v>
          </cell>
          <cell r="Y25">
            <v>0</v>
          </cell>
          <cell r="Z25">
            <v>1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</v>
          </cell>
        </row>
        <row r="26">
          <cell r="V26" t="str">
            <v>8.0</v>
          </cell>
          <cell r="W26" t="str">
            <v>SERVIÇO DE ELABORAÇÃO DO PROJETO FINAL</v>
          </cell>
          <cell r="X26">
            <v>0.32003413697461064</v>
          </cell>
          <cell r="Y26">
            <v>0.21335609131640709</v>
          </cell>
          <cell r="Z26">
            <v>0</v>
          </cell>
          <cell r="AA26">
            <v>0.21335609131640709</v>
          </cell>
          <cell r="AB26">
            <v>0.10667804565820355</v>
          </cell>
          <cell r="AC26">
            <v>6.4006827394922125E-2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0.91743119266055051</v>
          </cell>
        </row>
        <row r="27">
          <cell r="V27" t="str">
            <v>9.0</v>
          </cell>
          <cell r="W27" t="str">
            <v>SERVIÇO DE REABILITAÇÃO AMBIENTAL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V28" t="str">
            <v>10.0</v>
          </cell>
          <cell r="W28" t="str">
            <v>SERVIÇO DE APOIO A FISCALIZAÇÃO</v>
          </cell>
          <cell r="X28">
            <v>6.6666666666666666E-2</v>
          </cell>
          <cell r="Y28">
            <v>6.6666666666666666E-2</v>
          </cell>
          <cell r="Z28">
            <v>6.6666666666666666E-2</v>
          </cell>
          <cell r="AA28">
            <v>6.6666666666666666E-2</v>
          </cell>
          <cell r="AB28">
            <v>6.6666666666666666E-2</v>
          </cell>
          <cell r="AC28">
            <v>6.6666666666666666E-2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0.39999999999999997</v>
          </cell>
        </row>
        <row r="40">
          <cell r="W40" t="str">
            <v>liq</v>
          </cell>
          <cell r="X40">
            <v>0.13365050915566554</v>
          </cell>
          <cell r="Y40">
            <v>0.10466680584026669</v>
          </cell>
          <cell r="Z40">
            <v>6.6864109624712911E-2</v>
          </cell>
          <cell r="AA40">
            <v>0.11126103456230119</v>
          </cell>
          <cell r="AB40">
            <v>7.5450340898302104E-2</v>
          </cell>
          <cell r="AC40">
            <v>8.7465686189492534E-2</v>
          </cell>
          <cell r="AD40">
            <v>2.1231882030594257E-2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0.60059036830133516</v>
          </cell>
        </row>
        <row r="41">
          <cell r="V41">
            <v>2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amento (2)"/>
      <sheetName val="Dados"/>
      <sheetName val="Paramentros"/>
      <sheetName val="Distancia"/>
      <sheetName val="Recursos"/>
      <sheetName val="Projeto"/>
      <sheetName val="Equipam"/>
      <sheetName val="Financeiro"/>
      <sheetName val="Fisico"/>
      <sheetName val="secao"/>
      <sheetName val="Asfalto"/>
      <sheetName val="Tranp Betume"/>
      <sheetName val="Agua Dmt"/>
      <sheetName val="Agua Canteiro"/>
      <sheetName val="Dmt jazida"/>
      <sheetName val="Orcamento"/>
      <sheetName val="memoria"/>
      <sheetName val="CB"/>
      <sheetName val="CC"/>
      <sheetName val="CP"/>
      <sheetName val="TMB"/>
      <sheetName val="ponte"/>
      <sheetName val="Agua DMT Base"/>
      <sheetName val="Servicos"/>
      <sheetName val="Auxiliar"/>
      <sheetName val="Serv"/>
      <sheetName val="Servicos (2)"/>
      <sheetName val="Auxiliar (2)"/>
      <sheetName val="forma"/>
    </sheetNames>
    <sheetDataSet>
      <sheetData sheetId="0" refreshError="1"/>
      <sheetData sheetId="1">
        <row r="8">
          <cell r="B8" t="str">
            <v>Rodovia PI-397, Trecho : Entronc. PI-324 (Sebastião Leal) / Entronc. PI-395 (Palmeira do Piauí)., com extensao de 117,060 km</v>
          </cell>
        </row>
      </sheetData>
      <sheetData sheetId="2">
        <row r="4">
          <cell r="B4">
            <v>18</v>
          </cell>
        </row>
        <row r="5">
          <cell r="B5" t="str">
            <v>Construção de Rodovia</v>
          </cell>
        </row>
        <row r="8">
          <cell r="B8" t="str">
            <v>Sicro2/Região Nordeste/Piaui</v>
          </cell>
        </row>
        <row r="9">
          <cell r="B9">
            <v>41091</v>
          </cell>
        </row>
        <row r="10">
          <cell r="B10" t="str">
            <v>Piauí</v>
          </cell>
        </row>
        <row r="11">
          <cell r="B11">
            <v>0.26700000000000002</v>
          </cell>
        </row>
        <row r="12">
          <cell r="B12">
            <v>0.15</v>
          </cell>
        </row>
        <row r="13">
          <cell r="B13">
            <v>0.17</v>
          </cell>
        </row>
        <row r="14">
          <cell r="B14">
            <v>239.489</v>
          </cell>
        </row>
        <row r="15">
          <cell r="B15">
            <v>224.886</v>
          </cell>
        </row>
        <row r="18">
          <cell r="B18">
            <v>13086.194</v>
          </cell>
        </row>
        <row r="21">
          <cell r="B21">
            <v>180</v>
          </cell>
        </row>
        <row r="24">
          <cell r="B24">
            <v>3</v>
          </cell>
        </row>
        <row r="25">
          <cell r="B25">
            <v>2</v>
          </cell>
        </row>
        <row r="26">
          <cell r="B26">
            <v>1.25</v>
          </cell>
        </row>
        <row r="27">
          <cell r="B27">
            <v>1.1499999999999999</v>
          </cell>
        </row>
        <row r="28">
          <cell r="B28">
            <v>1.2</v>
          </cell>
        </row>
        <row r="30">
          <cell r="B30">
            <v>1.5</v>
          </cell>
        </row>
        <row r="33">
          <cell r="B33">
            <v>11</v>
          </cell>
        </row>
        <row r="36">
          <cell r="B36">
            <v>20</v>
          </cell>
        </row>
        <row r="39">
          <cell r="B39">
            <v>180</v>
          </cell>
        </row>
        <row r="40">
          <cell r="B40">
            <v>120</v>
          </cell>
        </row>
        <row r="41">
          <cell r="B41">
            <v>160</v>
          </cell>
        </row>
        <row r="42">
          <cell r="B42">
            <v>160</v>
          </cell>
        </row>
        <row r="44">
          <cell r="B44">
            <v>0.15</v>
          </cell>
        </row>
        <row r="45">
          <cell r="B45">
            <v>13.024999999999999</v>
          </cell>
        </row>
        <row r="47">
          <cell r="B47">
            <v>0.2</v>
          </cell>
        </row>
        <row r="50">
          <cell r="B50">
            <v>12.5</v>
          </cell>
        </row>
        <row r="52">
          <cell r="B52">
            <v>0.2</v>
          </cell>
        </row>
        <row r="53">
          <cell r="B53">
            <v>1.6</v>
          </cell>
        </row>
        <row r="54">
          <cell r="B54">
            <v>0.03</v>
          </cell>
        </row>
        <row r="57">
          <cell r="B57">
            <v>11.899999999999999</v>
          </cell>
        </row>
        <row r="59">
          <cell r="B59">
            <v>1.1999999999999999E-3</v>
          </cell>
        </row>
        <row r="60">
          <cell r="B60">
            <v>11</v>
          </cell>
        </row>
        <row r="62">
          <cell r="B62">
            <v>4.0000000000000002E-4</v>
          </cell>
        </row>
        <row r="63">
          <cell r="B63">
            <v>11</v>
          </cell>
        </row>
        <row r="65">
          <cell r="B65">
            <v>7</v>
          </cell>
        </row>
        <row r="66">
          <cell r="B66">
            <v>4</v>
          </cell>
        </row>
        <row r="67">
          <cell r="B67">
            <v>0.05</v>
          </cell>
        </row>
        <row r="68">
          <cell r="B68">
            <v>0.03</v>
          </cell>
        </row>
        <row r="69">
          <cell r="B69">
            <v>2.4</v>
          </cell>
        </row>
        <row r="70">
          <cell r="B70">
            <v>0.08</v>
          </cell>
        </row>
        <row r="71">
          <cell r="B71">
            <v>0.03</v>
          </cell>
        </row>
        <row r="74">
          <cell r="B74">
            <v>0.55200000000000005</v>
          </cell>
        </row>
        <row r="91">
          <cell r="B91" t="str">
            <v>#.##0,000</v>
          </cell>
        </row>
        <row r="92">
          <cell r="B92">
            <v>3</v>
          </cell>
        </row>
        <row r="95">
          <cell r="B95">
            <v>4</v>
          </cell>
        </row>
        <row r="98">
          <cell r="B98">
            <v>9</v>
          </cell>
        </row>
        <row r="99">
          <cell r="B99">
            <v>12</v>
          </cell>
        </row>
        <row r="100">
          <cell r="B100">
            <v>1</v>
          </cell>
        </row>
        <row r="101">
          <cell r="B101">
            <v>12</v>
          </cell>
        </row>
        <row r="102">
          <cell r="B102">
            <v>12</v>
          </cell>
        </row>
        <row r="103">
          <cell r="B103">
            <v>12</v>
          </cell>
        </row>
        <row r="104">
          <cell r="B104">
            <v>10</v>
          </cell>
        </row>
        <row r="105">
          <cell r="B105">
            <v>10</v>
          </cell>
        </row>
        <row r="106">
          <cell r="B106">
            <v>10</v>
          </cell>
        </row>
        <row r="107">
          <cell r="B107">
            <v>15</v>
          </cell>
        </row>
        <row r="108">
          <cell r="B108">
            <v>10</v>
          </cell>
        </row>
        <row r="109">
          <cell r="B109">
            <v>2</v>
          </cell>
        </row>
        <row r="110">
          <cell r="B110">
            <v>2</v>
          </cell>
        </row>
        <row r="111">
          <cell r="B111">
            <v>9</v>
          </cell>
        </row>
        <row r="116">
          <cell r="B116">
            <v>1</v>
          </cell>
        </row>
        <row r="117">
          <cell r="B117">
            <v>1</v>
          </cell>
        </row>
        <row r="118">
          <cell r="B118">
            <v>5</v>
          </cell>
        </row>
        <row r="119">
          <cell r="B119">
            <v>18</v>
          </cell>
        </row>
        <row r="120">
          <cell r="B120">
            <v>5</v>
          </cell>
        </row>
        <row r="121">
          <cell r="B121">
            <v>1</v>
          </cell>
        </row>
      </sheetData>
      <sheetData sheetId="3">
        <row r="6">
          <cell r="I6">
            <v>38.5</v>
          </cell>
          <cell r="N6">
            <v>891</v>
          </cell>
        </row>
        <row r="8">
          <cell r="N8">
            <v>361</v>
          </cell>
        </row>
        <row r="10">
          <cell r="N10">
            <v>161</v>
          </cell>
        </row>
        <row r="20">
          <cell r="I20">
            <v>38.5</v>
          </cell>
          <cell r="N20">
            <v>61.09</v>
          </cell>
        </row>
        <row r="30">
          <cell r="I30">
            <v>38.5</v>
          </cell>
          <cell r="N30">
            <v>398</v>
          </cell>
        </row>
        <row r="39">
          <cell r="I39">
            <v>58.53</v>
          </cell>
        </row>
      </sheetData>
      <sheetData sheetId="4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H1">
            <v>7</v>
          </cell>
          <cell r="I1">
            <v>8</v>
          </cell>
          <cell r="J1">
            <v>9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DG1">
            <v>110</v>
          </cell>
        </row>
        <row r="5">
          <cell r="D5" t="str">
            <v>PARÂMETROS DO SERVIÇO</v>
          </cell>
          <cell r="M5" t="str">
            <v>CUSTO HOR</v>
          </cell>
          <cell r="O5" t="str">
            <v>CÓDIGO</v>
          </cell>
          <cell r="X5" t="str">
            <v>QUANTIDADE</v>
          </cell>
          <cell r="AG5" t="str">
            <v>UTILIZAÇÃO</v>
          </cell>
          <cell r="AP5" t="str">
            <v>CÓDIGO</v>
          </cell>
          <cell r="AU5" t="str">
            <v>QUANTIDADE</v>
          </cell>
          <cell r="AZ5" t="str">
            <v>CÓDIGO</v>
          </cell>
          <cell r="BJ5" t="str">
            <v>QUANTIDADE</v>
          </cell>
          <cell r="BT5" t="str">
            <v>CÓDIGO</v>
          </cell>
          <cell r="BY5" t="str">
            <v>QUANTIDADE</v>
          </cell>
        </row>
        <row r="6">
          <cell r="B6" t="str">
            <v>Código</v>
          </cell>
          <cell r="C6" t="str">
            <v>Serviço</v>
          </cell>
          <cell r="D6" t="str">
            <v>Unid</v>
          </cell>
          <cell r="E6" t="str">
            <v>Custo</v>
          </cell>
          <cell r="F6" t="str">
            <v>bdip</v>
          </cell>
          <cell r="G6" t="str">
            <v>bdi</v>
          </cell>
          <cell r="H6" t="str">
            <v>preço</v>
          </cell>
          <cell r="I6" t="str">
            <v>Fonte - descrição</v>
          </cell>
          <cell r="J6" t="str">
            <v>PH</v>
          </cell>
          <cell r="K6" t="str">
            <v>Uso</v>
          </cell>
          <cell r="L6" t="str">
            <v>Ferra</v>
          </cell>
          <cell r="M6" t="str">
            <v>CHP</v>
          </cell>
          <cell r="N6" t="str">
            <v>CHI</v>
          </cell>
          <cell r="O6" t="str">
            <v>EQ1</v>
          </cell>
          <cell r="P6" t="str">
            <v>EQ2</v>
          </cell>
          <cell r="Q6" t="str">
            <v>EQ3</v>
          </cell>
          <cell r="R6" t="str">
            <v>EQ4</v>
          </cell>
          <cell r="S6" t="str">
            <v>EQ5</v>
          </cell>
          <cell r="T6" t="str">
            <v>EQ6</v>
          </cell>
          <cell r="U6" t="str">
            <v>EQ7</v>
          </cell>
          <cell r="V6" t="str">
            <v>EQ8</v>
          </cell>
          <cell r="W6" t="str">
            <v>EQ9</v>
          </cell>
          <cell r="X6" t="str">
            <v>EQ1q</v>
          </cell>
          <cell r="Y6" t="str">
            <v>EQ2q</v>
          </cell>
          <cell r="Z6" t="str">
            <v>EQ3q</v>
          </cell>
          <cell r="AA6" t="str">
            <v>EQ4q</v>
          </cell>
          <cell r="AB6" t="str">
            <v>EQ5q</v>
          </cell>
          <cell r="AC6" t="str">
            <v>EQ6q</v>
          </cell>
          <cell r="AD6" t="str">
            <v>EQ7q</v>
          </cell>
          <cell r="AE6" t="str">
            <v>EQ8q</v>
          </cell>
          <cell r="AF6" t="str">
            <v>EQ9q</v>
          </cell>
          <cell r="AG6" t="str">
            <v>EQ1u</v>
          </cell>
          <cell r="AH6" t="str">
            <v>EQ2u</v>
          </cell>
          <cell r="AI6" t="str">
            <v>EQ3u</v>
          </cell>
          <cell r="AJ6" t="str">
            <v>EQ4u</v>
          </cell>
          <cell r="AK6" t="str">
            <v>EQ5u</v>
          </cell>
          <cell r="AL6" t="str">
            <v>EQ6u</v>
          </cell>
          <cell r="AM6" t="str">
            <v>EQ7u</v>
          </cell>
          <cell r="AN6" t="str">
            <v>EQ8u</v>
          </cell>
          <cell r="AO6" t="str">
            <v>EQ9u</v>
          </cell>
          <cell r="AP6" t="str">
            <v>MO1</v>
          </cell>
          <cell r="AQ6" t="str">
            <v>MO2</v>
          </cell>
          <cell r="AR6" t="str">
            <v>MO3</v>
          </cell>
          <cell r="AS6" t="str">
            <v>MO4</v>
          </cell>
          <cell r="AT6" t="str">
            <v>MO5</v>
          </cell>
          <cell r="AU6" t="str">
            <v>MO1q</v>
          </cell>
          <cell r="AV6" t="str">
            <v>MO2q</v>
          </cell>
          <cell r="AW6" t="str">
            <v>MO3q</v>
          </cell>
          <cell r="AX6" t="str">
            <v>MO4q</v>
          </cell>
          <cell r="AY6" t="str">
            <v>MO5q</v>
          </cell>
          <cell r="AZ6" t="str">
            <v>MT1</v>
          </cell>
          <cell r="BA6" t="str">
            <v>MT2</v>
          </cell>
          <cell r="BB6" t="str">
            <v>MT3</v>
          </cell>
          <cell r="BC6" t="str">
            <v>MT4</v>
          </cell>
          <cell r="BD6" t="str">
            <v>MT5</v>
          </cell>
          <cell r="BE6" t="str">
            <v>MT6</v>
          </cell>
          <cell r="BF6" t="str">
            <v>MT7</v>
          </cell>
          <cell r="BG6" t="str">
            <v>MT8</v>
          </cell>
          <cell r="BH6" t="str">
            <v>MT9</v>
          </cell>
          <cell r="BI6" t="str">
            <v>MT10</v>
          </cell>
          <cell r="BJ6" t="str">
            <v>MT1q</v>
          </cell>
          <cell r="BK6" t="str">
            <v>MT2q</v>
          </cell>
          <cell r="BL6" t="str">
            <v>MT3q</v>
          </cell>
          <cell r="BM6" t="str">
            <v>MT4q</v>
          </cell>
          <cell r="BN6" t="str">
            <v>MT5q</v>
          </cell>
          <cell r="BO6" t="str">
            <v>MT6q</v>
          </cell>
          <cell r="BP6" t="str">
            <v>MT7q</v>
          </cell>
          <cell r="BQ6" t="str">
            <v>MT8q</v>
          </cell>
          <cell r="BR6" t="str">
            <v>MT9q</v>
          </cell>
          <cell r="BS6" t="str">
            <v>MT10q</v>
          </cell>
          <cell r="BT6" t="str">
            <v>Au1</v>
          </cell>
          <cell r="BU6" t="str">
            <v>Au2</v>
          </cell>
          <cell r="BV6" t="str">
            <v>Au3</v>
          </cell>
          <cell r="BW6" t="str">
            <v>Au4</v>
          </cell>
          <cell r="BX6" t="str">
            <v>Au5</v>
          </cell>
          <cell r="BY6" t="str">
            <v>Au1q</v>
          </cell>
          <cell r="BZ6" t="str">
            <v>Au2q</v>
          </cell>
          <cell r="CA6" t="str">
            <v>Au3q</v>
          </cell>
          <cell r="CB6" t="str">
            <v>Au4q</v>
          </cell>
          <cell r="CC6" t="str">
            <v>Au5q</v>
          </cell>
          <cell r="CD6" t="str">
            <v>Tipo Const</v>
          </cell>
          <cell r="CE6" t="str">
            <v>Observação</v>
          </cell>
          <cell r="CF6" t="str">
            <v>Col2</v>
          </cell>
          <cell r="CG6" t="str">
            <v>Col3</v>
          </cell>
          <cell r="CH6" t="str">
            <v>Areia</v>
          </cell>
          <cell r="CI6" t="str">
            <v>Brita</v>
          </cell>
          <cell r="CJ6" t="str">
            <v>Rachão</v>
          </cell>
          <cell r="CK6" t="str">
            <v>Solo (Jazida)</v>
          </cell>
          <cell r="CL6" t="str">
            <v>Cimento Portland</v>
          </cell>
          <cell r="CM6" t="str">
            <v>Madeira</v>
          </cell>
          <cell r="CN6" t="str">
            <v>tubo</v>
          </cell>
          <cell r="CO6" t="str">
            <v>Arame</v>
          </cell>
          <cell r="CP6" t="str">
            <v>Mourão madeira 10</v>
          </cell>
          <cell r="CQ6" t="str">
            <v>Mourão madeira 15</v>
          </cell>
          <cell r="CR6" t="str">
            <v>Cal Hidratada</v>
          </cell>
          <cell r="CS6" t="str">
            <v>Água</v>
          </cell>
          <cell r="CT6" t="str">
            <v>CM30</v>
          </cell>
          <cell r="CU6" t="str">
            <v>RR-1C</v>
          </cell>
          <cell r="CV6" t="str">
            <v>CAP 50/70</v>
          </cell>
          <cell r="CW6" t="str">
            <v>Filler (Cimento Portland)</v>
          </cell>
          <cell r="CX6" t="str">
            <v>Massa AAUQ</v>
          </cell>
          <cell r="CY6" t="str">
            <v>Aço CA 50</v>
          </cell>
          <cell r="CZ6" t="str">
            <v>Arame2</v>
          </cell>
          <cell r="DA6" t="str">
            <v>Trilho</v>
          </cell>
          <cell r="DB6" t="str">
            <v>Viga Aço</v>
          </cell>
          <cell r="DC6" t="str">
            <v>Col4</v>
          </cell>
          <cell r="DD6" t="str">
            <v>Col5</v>
          </cell>
          <cell r="DE6" t="str">
            <v>Col6</v>
          </cell>
          <cell r="DF6" t="str">
            <v>Col22</v>
          </cell>
          <cell r="DG6" t="str">
            <v>Eq-Qt</v>
          </cell>
          <cell r="DH6" t="str">
            <v>Col8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  <cell r="S7">
            <v>18</v>
          </cell>
          <cell r="T7">
            <v>19</v>
          </cell>
          <cell r="U7">
            <v>20</v>
          </cell>
          <cell r="V7">
            <v>21</v>
          </cell>
          <cell r="W7">
            <v>22</v>
          </cell>
          <cell r="X7">
            <v>23</v>
          </cell>
          <cell r="Y7">
            <v>24</v>
          </cell>
          <cell r="Z7">
            <v>25</v>
          </cell>
          <cell r="AA7">
            <v>26</v>
          </cell>
          <cell r="AB7">
            <v>27</v>
          </cell>
          <cell r="AC7">
            <v>28</v>
          </cell>
          <cell r="AD7">
            <v>29</v>
          </cell>
          <cell r="AE7">
            <v>30</v>
          </cell>
          <cell r="AF7">
            <v>31</v>
          </cell>
          <cell r="AG7">
            <v>32</v>
          </cell>
          <cell r="AH7">
            <v>33</v>
          </cell>
          <cell r="AI7">
            <v>34</v>
          </cell>
          <cell r="AJ7">
            <v>35</v>
          </cell>
          <cell r="AK7">
            <v>36</v>
          </cell>
          <cell r="AL7">
            <v>37</v>
          </cell>
          <cell r="AM7">
            <v>38</v>
          </cell>
          <cell r="AN7">
            <v>39</v>
          </cell>
          <cell r="AO7">
            <v>40</v>
          </cell>
          <cell r="AP7">
            <v>41</v>
          </cell>
          <cell r="AQ7">
            <v>42</v>
          </cell>
          <cell r="AR7">
            <v>43</v>
          </cell>
          <cell r="AS7">
            <v>44</v>
          </cell>
          <cell r="AT7">
            <v>45</v>
          </cell>
          <cell r="AU7">
            <v>46</v>
          </cell>
          <cell r="AV7">
            <v>47</v>
          </cell>
          <cell r="AW7">
            <v>48</v>
          </cell>
          <cell r="AX7">
            <v>49</v>
          </cell>
          <cell r="AY7">
            <v>50</v>
          </cell>
          <cell r="AZ7">
            <v>51</v>
          </cell>
          <cell r="BA7">
            <v>52</v>
          </cell>
          <cell r="BB7">
            <v>53</v>
          </cell>
          <cell r="BC7">
            <v>54</v>
          </cell>
          <cell r="BD7">
            <v>55</v>
          </cell>
          <cell r="BE7">
            <v>56</v>
          </cell>
          <cell r="BF7">
            <v>57</v>
          </cell>
          <cell r="BG7">
            <v>58</v>
          </cell>
          <cell r="BH7">
            <v>59</v>
          </cell>
          <cell r="BI7">
            <v>60</v>
          </cell>
          <cell r="BJ7">
            <v>61</v>
          </cell>
          <cell r="BK7">
            <v>62</v>
          </cell>
          <cell r="BL7">
            <v>63</v>
          </cell>
          <cell r="BM7">
            <v>64</v>
          </cell>
          <cell r="BN7">
            <v>65</v>
          </cell>
          <cell r="BO7">
            <v>66</v>
          </cell>
          <cell r="BP7">
            <v>67</v>
          </cell>
          <cell r="BQ7">
            <v>68</v>
          </cell>
          <cell r="BR7">
            <v>69</v>
          </cell>
          <cell r="BS7">
            <v>70</v>
          </cell>
          <cell r="BT7">
            <v>71</v>
          </cell>
          <cell r="BU7">
            <v>72</v>
          </cell>
          <cell r="BV7">
            <v>73</v>
          </cell>
          <cell r="BW7">
            <v>74</v>
          </cell>
          <cell r="BX7">
            <v>75</v>
          </cell>
          <cell r="BY7">
            <v>76</v>
          </cell>
          <cell r="BZ7">
            <v>77</v>
          </cell>
          <cell r="CA7">
            <v>78</v>
          </cell>
          <cell r="CB7">
            <v>79</v>
          </cell>
          <cell r="CC7">
            <v>80</v>
          </cell>
          <cell r="CD7">
            <v>81</v>
          </cell>
          <cell r="CE7">
            <v>82</v>
          </cell>
          <cell r="CF7">
            <v>83</v>
          </cell>
          <cell r="CG7">
            <v>84</v>
          </cell>
          <cell r="CH7">
            <v>85</v>
          </cell>
          <cell r="CI7">
            <v>86</v>
          </cell>
          <cell r="CJ7">
            <v>87</v>
          </cell>
          <cell r="CK7">
            <v>88</v>
          </cell>
          <cell r="CL7">
            <v>89</v>
          </cell>
          <cell r="CM7">
            <v>90</v>
          </cell>
          <cell r="CN7">
            <v>91</v>
          </cell>
          <cell r="CO7">
            <v>92</v>
          </cell>
          <cell r="CP7">
            <v>93</v>
          </cell>
          <cell r="CQ7">
            <v>94</v>
          </cell>
          <cell r="CR7">
            <v>95</v>
          </cell>
          <cell r="CS7">
            <v>96</v>
          </cell>
          <cell r="CT7">
            <v>97</v>
          </cell>
          <cell r="CU7">
            <v>98</v>
          </cell>
          <cell r="CV7">
            <v>99</v>
          </cell>
          <cell r="CW7">
            <v>100</v>
          </cell>
          <cell r="CX7">
            <v>101</v>
          </cell>
          <cell r="CY7">
            <v>102</v>
          </cell>
          <cell r="CZ7">
            <v>103</v>
          </cell>
          <cell r="DA7">
            <v>104</v>
          </cell>
          <cell r="DB7">
            <v>105</v>
          </cell>
          <cell r="DC7">
            <v>106</v>
          </cell>
          <cell r="DD7">
            <v>107</v>
          </cell>
          <cell r="DE7">
            <v>108</v>
          </cell>
          <cell r="DF7">
            <v>109</v>
          </cell>
          <cell r="DG7">
            <v>110</v>
          </cell>
          <cell r="DH7">
            <v>111</v>
          </cell>
        </row>
        <row r="9">
          <cell r="C9" t="str">
            <v>LOCAL DO CANTEIRO</v>
          </cell>
          <cell r="CH9" t="str">
            <v>Urucui</v>
          </cell>
          <cell r="CI9" t="str">
            <v>Floriano</v>
          </cell>
          <cell r="CJ9" t="str">
            <v>Floriano</v>
          </cell>
          <cell r="CK9" t="str">
            <v>Local</v>
          </cell>
          <cell r="CL9" t="str">
            <v>Picos</v>
          </cell>
          <cell r="CM9" t="str">
            <v>Floriano</v>
          </cell>
          <cell r="CN9" t="str">
            <v>Local</v>
          </cell>
          <cell r="CO9" t="str">
            <v>Teresina</v>
          </cell>
          <cell r="CP9">
            <v>0</v>
          </cell>
          <cell r="CQ9">
            <v>0</v>
          </cell>
          <cell r="CS9" t="str">
            <v>Local</v>
          </cell>
          <cell r="CT9" t="str">
            <v>Fortaleza</v>
          </cell>
          <cell r="CU9">
            <v>0</v>
          </cell>
          <cell r="CV9">
            <v>0</v>
          </cell>
          <cell r="CW9" t="str">
            <v>Picos</v>
          </cell>
          <cell r="CX9" t="str">
            <v>Local</v>
          </cell>
          <cell r="CY9" t="str">
            <v>Picos</v>
          </cell>
          <cell r="CZ9" t="str">
            <v>Picos</v>
          </cell>
          <cell r="DA9">
            <v>0</v>
          </cell>
        </row>
        <row r="10">
          <cell r="C10" t="str">
            <v>Na cidade colonia do guregueia</v>
          </cell>
        </row>
        <row r="12">
          <cell r="C12" t="str">
            <v>TRANSPORTES</v>
          </cell>
        </row>
        <row r="13">
          <cell r="A13">
            <v>8</v>
          </cell>
          <cell r="C13" t="str">
            <v>Comercial Rod. Pav. (km)</v>
          </cell>
          <cell r="CH13">
            <v>0</v>
          </cell>
          <cell r="CI13">
            <v>161</v>
          </cell>
          <cell r="CJ13">
            <v>161</v>
          </cell>
          <cell r="CL13">
            <v>361</v>
          </cell>
          <cell r="CM13">
            <v>161</v>
          </cell>
          <cell r="CN13">
            <v>0</v>
          </cell>
          <cell r="CO13">
            <v>398</v>
          </cell>
          <cell r="CP13">
            <v>161</v>
          </cell>
          <cell r="CQ13">
            <v>161</v>
          </cell>
          <cell r="CR13">
            <v>0</v>
          </cell>
          <cell r="CS13">
            <v>0</v>
          </cell>
          <cell r="CT13">
            <v>929.5</v>
          </cell>
          <cell r="CU13">
            <v>929.5</v>
          </cell>
          <cell r="CV13">
            <v>929.5</v>
          </cell>
          <cell r="CW13">
            <v>399.5</v>
          </cell>
          <cell r="CX13">
            <v>0</v>
          </cell>
          <cell r="CY13">
            <v>361</v>
          </cell>
          <cell r="CZ13">
            <v>361</v>
          </cell>
        </row>
        <row r="14">
          <cell r="A14">
            <v>9</v>
          </cell>
          <cell r="C14" t="str">
            <v>Comercial Rod. Não Pav. (km)</v>
          </cell>
          <cell r="CH14">
            <v>0</v>
          </cell>
          <cell r="CI14">
            <v>58.53</v>
          </cell>
          <cell r="CJ14">
            <v>58.53</v>
          </cell>
          <cell r="CL14">
            <v>58.53</v>
          </cell>
          <cell r="CM14">
            <v>58.53</v>
          </cell>
          <cell r="CO14">
            <v>58.53</v>
          </cell>
          <cell r="CP14">
            <v>58.53</v>
          </cell>
          <cell r="CQ14">
            <v>58.53</v>
          </cell>
          <cell r="CR14">
            <v>0</v>
          </cell>
          <cell r="CS14">
            <v>0</v>
          </cell>
          <cell r="CW14">
            <v>38.5</v>
          </cell>
          <cell r="CX14">
            <v>0</v>
          </cell>
          <cell r="CY14">
            <v>38.5</v>
          </cell>
          <cell r="CZ14">
            <v>38.5</v>
          </cell>
        </row>
        <row r="15">
          <cell r="A15">
            <v>10</v>
          </cell>
          <cell r="C15" t="str">
            <v>Comercial Rod. (Pav.) + (Não Pav.) (km)</v>
          </cell>
          <cell r="CI15">
            <v>219.53</v>
          </cell>
          <cell r="CL15">
            <v>419.53</v>
          </cell>
        </row>
        <row r="16">
          <cell r="A16">
            <v>11</v>
          </cell>
          <cell r="C16" t="str">
            <v>Local Rod. Pav. (km)</v>
          </cell>
          <cell r="CH16">
            <v>61.09</v>
          </cell>
          <cell r="CK16">
            <v>11.21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59.692000000000007</v>
          </cell>
          <cell r="CT16">
            <v>17.692</v>
          </cell>
          <cell r="CU16">
            <v>17.692</v>
          </cell>
          <cell r="CV16">
            <v>0</v>
          </cell>
          <cell r="CW16">
            <v>0</v>
          </cell>
          <cell r="CX16">
            <v>32.692</v>
          </cell>
          <cell r="CY16">
            <v>0</v>
          </cell>
          <cell r="CZ16">
            <v>0</v>
          </cell>
          <cell r="DA16">
            <v>0</v>
          </cell>
        </row>
        <row r="17">
          <cell r="A17">
            <v>12</v>
          </cell>
          <cell r="C17" t="str">
            <v>Local Rod. Não Pav.  (km)</v>
          </cell>
          <cell r="CH17">
            <v>58.53</v>
          </cell>
          <cell r="CK17">
            <v>11.21</v>
          </cell>
          <cell r="CM17">
            <v>0</v>
          </cell>
          <cell r="CN17">
            <v>32.692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59.692000000000007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A18">
            <v>13</v>
          </cell>
          <cell r="C18" t="str">
            <v>Local Rod. (Pav.) + (Não Pav.)  (km)</v>
          </cell>
          <cell r="CH18">
            <v>119.62</v>
          </cell>
        </row>
        <row r="21">
          <cell r="C21" t="str">
            <v>SERVIÇOS RODOVIA</v>
          </cell>
        </row>
        <row r="23">
          <cell r="C23" t="str">
            <v>SERVIÇOS PRELIMINARES</v>
          </cell>
        </row>
        <row r="24">
          <cell r="B24" t="str">
            <v>S 01</v>
          </cell>
          <cell r="C24" t="str">
            <v>Mobilização e desmobilização de equipamentos</v>
          </cell>
          <cell r="D24" t="str">
            <v>und</v>
          </cell>
          <cell r="F24">
            <v>0.26700000000000002</v>
          </cell>
          <cell r="H24">
            <v>975949.92</v>
          </cell>
          <cell r="BT24" t="str">
            <v>A 01</v>
          </cell>
          <cell r="BU24" t="str">
            <v>A 02</v>
          </cell>
          <cell r="BY24">
            <v>66365</v>
          </cell>
          <cell r="BZ24">
            <v>1</v>
          </cell>
          <cell r="DG24">
            <v>0</v>
          </cell>
        </row>
        <row r="25">
          <cell r="B25" t="str">
            <v>Serv. 02</v>
          </cell>
          <cell r="C25" t="str">
            <v>Instalação de canteiro de obra e acampamento</v>
          </cell>
          <cell r="D25" t="str">
            <v>und</v>
          </cell>
          <cell r="H25">
            <v>1848609.41</v>
          </cell>
          <cell r="DG25">
            <v>0</v>
          </cell>
        </row>
        <row r="26">
          <cell r="B26" t="str">
            <v>Serv. 03</v>
          </cell>
          <cell r="C26" t="str">
            <v xml:space="preserve">Placa de identificação da obra (2X3) - modelo DER-PI </v>
          </cell>
          <cell r="D26" t="str">
            <v>und</v>
          </cell>
          <cell r="H26">
            <v>2417.14</v>
          </cell>
          <cell r="DG26">
            <v>0</v>
          </cell>
        </row>
        <row r="27">
          <cell r="DG27">
            <v>0</v>
          </cell>
        </row>
        <row r="28">
          <cell r="C28" t="str">
            <v>SERVIÇOS DE TERRAPLENAGEM</v>
          </cell>
          <cell r="DG28">
            <v>0</v>
          </cell>
        </row>
        <row r="29">
          <cell r="C29" t="str">
            <v>SERVIÇOS</v>
          </cell>
          <cell r="DG29">
            <v>0</v>
          </cell>
        </row>
        <row r="30">
          <cell r="B30" t="str">
            <v>2 S 01 000 00</v>
          </cell>
          <cell r="C30" t="str">
            <v>Desmatamento, limpeza do terreno e destoc. de árvores Ø até 15cm</v>
          </cell>
          <cell r="D30" t="str">
            <v>m2</v>
          </cell>
          <cell r="E30">
            <v>0.25</v>
          </cell>
          <cell r="F30">
            <v>0.26700000000000002</v>
          </cell>
          <cell r="G30">
            <v>7.0000000000000007E-2</v>
          </cell>
          <cell r="H30">
            <v>0.32</v>
          </cell>
          <cell r="J30">
            <v>1444</v>
          </cell>
          <cell r="K30" t="str">
            <v>Terraplenagem</v>
          </cell>
          <cell r="L30">
            <v>0.15509999999999999</v>
          </cell>
          <cell r="O30" t="str">
            <v>E003</v>
          </cell>
          <cell r="X30">
            <v>1</v>
          </cell>
          <cell r="AG30">
            <v>1</v>
          </cell>
          <cell r="AP30" t="str">
            <v>T501</v>
          </cell>
          <cell r="AQ30" t="str">
            <v>T701</v>
          </cell>
          <cell r="AU30">
            <v>0.5</v>
          </cell>
          <cell r="AV30">
            <v>2</v>
          </cell>
          <cell r="CD30" t="str">
            <v>Construção Rodoviária</v>
          </cell>
          <cell r="DG30">
            <v>1</v>
          </cell>
        </row>
        <row r="31">
          <cell r="B31" t="str">
            <v>2 S 01 100 01</v>
          </cell>
          <cell r="C31" t="str">
            <v>Escavação, carga e transp. de mat. de 1ª cat. com DMT até 50 m</v>
          </cell>
          <cell r="D31" t="str">
            <v>m3</v>
          </cell>
          <cell r="E31">
            <v>1.28</v>
          </cell>
          <cell r="F31">
            <v>0.26700000000000002</v>
          </cell>
          <cell r="G31">
            <v>1.62</v>
          </cell>
          <cell r="H31">
            <v>1.62</v>
          </cell>
          <cell r="J31">
            <v>275</v>
          </cell>
          <cell r="K31" t="str">
            <v>Terraplenagem</v>
          </cell>
          <cell r="L31">
            <v>0.15509999999999999</v>
          </cell>
          <cell r="O31" t="str">
            <v>E003</v>
          </cell>
          <cell r="X31">
            <v>1</v>
          </cell>
          <cell r="AG31">
            <v>1</v>
          </cell>
          <cell r="AP31" t="str">
            <v>T501</v>
          </cell>
          <cell r="AQ31" t="str">
            <v>T701</v>
          </cell>
          <cell r="AU31">
            <v>0.3</v>
          </cell>
          <cell r="AV31">
            <v>1</v>
          </cell>
          <cell r="CD31" t="str">
            <v>Construção Rodoviária</v>
          </cell>
          <cell r="DG31">
            <v>1</v>
          </cell>
        </row>
        <row r="32">
          <cell r="B32" t="str">
            <v>2 S 01 100 10</v>
          </cell>
          <cell r="C32" t="str">
            <v>Escavação, carga e transp. de mat. de 1ª cat. com DMT de 200 à 400m com carregadeira</v>
          </cell>
          <cell r="D32" t="str">
            <v>m3</v>
          </cell>
          <cell r="E32" t="str">
            <v>5.58</v>
          </cell>
          <cell r="F32">
            <v>0.26700000000000002</v>
          </cell>
          <cell r="G32">
            <v>1.49</v>
          </cell>
          <cell r="H32">
            <v>7.07</v>
          </cell>
          <cell r="J32">
            <v>214</v>
          </cell>
          <cell r="K32" t="str">
            <v>Terraplenagem</v>
          </cell>
          <cell r="L32">
            <v>0.15509999999999999</v>
          </cell>
          <cell r="O32" t="str">
            <v>E003</v>
          </cell>
          <cell r="P32" t="str">
            <v>E006</v>
          </cell>
          <cell r="Q32" t="str">
            <v>E010</v>
          </cell>
          <cell r="R32" t="str">
            <v>E432</v>
          </cell>
          <cell r="X32">
            <v>1</v>
          </cell>
          <cell r="Y32">
            <v>1</v>
          </cell>
          <cell r="Z32">
            <v>1</v>
          </cell>
          <cell r="AA32">
            <v>4</v>
          </cell>
          <cell r="AG32">
            <v>0.91</v>
          </cell>
          <cell r="AH32">
            <v>0.11</v>
          </cell>
          <cell r="AI32">
            <v>1</v>
          </cell>
          <cell r="AJ32">
            <v>0.85</v>
          </cell>
          <cell r="AP32" t="str">
            <v>T501</v>
          </cell>
          <cell r="AQ32" t="str">
            <v>T701</v>
          </cell>
          <cell r="AU32">
            <v>1</v>
          </cell>
          <cell r="AV32">
            <v>3</v>
          </cell>
          <cell r="CD32" t="str">
            <v>Construção Rodoviária</v>
          </cell>
          <cell r="DG32">
            <v>4</v>
          </cell>
        </row>
        <row r="33">
          <cell r="B33" t="str">
            <v>2 S 01 100 11</v>
          </cell>
          <cell r="C33" t="str">
            <v>Escavação, carga e transp. de mat. de 1ª cat. com DMT de 400 à 600m com carregadeira</v>
          </cell>
          <cell r="D33" t="str">
            <v>m3</v>
          </cell>
          <cell r="E33" t="str">
            <v>5.81</v>
          </cell>
          <cell r="F33">
            <v>0.26700000000000002</v>
          </cell>
          <cell r="G33">
            <v>1.55</v>
          </cell>
          <cell r="H33">
            <v>7.36</v>
          </cell>
          <cell r="J33">
            <v>214</v>
          </cell>
          <cell r="K33" t="str">
            <v>Terraplenagem</v>
          </cell>
          <cell r="L33">
            <v>0.15509999999999999</v>
          </cell>
          <cell r="O33" t="str">
            <v>E003</v>
          </cell>
          <cell r="P33" t="str">
            <v>E006</v>
          </cell>
          <cell r="Q33" t="str">
            <v>E010</v>
          </cell>
          <cell r="R33" t="str">
            <v>E432</v>
          </cell>
          <cell r="X33">
            <v>1</v>
          </cell>
          <cell r="Y33">
            <v>1</v>
          </cell>
          <cell r="Z33">
            <v>1</v>
          </cell>
          <cell r="AA33">
            <v>4</v>
          </cell>
          <cell r="AG33">
            <v>0.91</v>
          </cell>
          <cell r="AH33">
            <v>0.14000000000000001</v>
          </cell>
          <cell r="AI33">
            <v>1</v>
          </cell>
          <cell r="AJ33">
            <v>0.92</v>
          </cell>
          <cell r="AP33" t="str">
            <v>T501</v>
          </cell>
          <cell r="AQ33" t="str">
            <v>T701</v>
          </cell>
          <cell r="AU33">
            <v>1</v>
          </cell>
          <cell r="AV33">
            <v>3</v>
          </cell>
          <cell r="CD33" t="str">
            <v>Construção Rodoviária</v>
          </cell>
          <cell r="DG33">
            <v>4</v>
          </cell>
        </row>
        <row r="34">
          <cell r="B34" t="str">
            <v>2 S 01 100 12</v>
          </cell>
          <cell r="C34" t="str">
            <v>Escavação, carga e transp. de mat. de 1ª cat. com DMT de 600 a 800m com carregadeira</v>
          </cell>
          <cell r="D34" t="str">
            <v>m3</v>
          </cell>
          <cell r="E34" t="str">
            <v>6.08</v>
          </cell>
          <cell r="F34">
            <v>0.26700000000000002</v>
          </cell>
          <cell r="G34">
            <v>1.62</v>
          </cell>
          <cell r="H34">
            <v>7.7</v>
          </cell>
          <cell r="J34">
            <v>214</v>
          </cell>
          <cell r="K34" t="str">
            <v>Terraplenagem</v>
          </cell>
          <cell r="L34">
            <v>0.15509999999999999</v>
          </cell>
          <cell r="O34" t="str">
            <v>E003</v>
          </cell>
          <cell r="P34" t="str">
            <v>E006</v>
          </cell>
          <cell r="Q34" t="str">
            <v>E010</v>
          </cell>
          <cell r="R34" t="str">
            <v>E432</v>
          </cell>
          <cell r="X34">
            <v>1</v>
          </cell>
          <cell r="Y34">
            <v>1</v>
          </cell>
          <cell r="Z34">
            <v>1</v>
          </cell>
          <cell r="AA34">
            <v>4</v>
          </cell>
          <cell r="AG34">
            <v>0.91</v>
          </cell>
          <cell r="AH34">
            <v>0.18</v>
          </cell>
          <cell r="AI34">
            <v>1</v>
          </cell>
          <cell r="AJ34">
            <v>1</v>
          </cell>
          <cell r="AP34" t="str">
            <v>T501</v>
          </cell>
          <cell r="AQ34" t="str">
            <v>T701</v>
          </cell>
          <cell r="AU34">
            <v>1</v>
          </cell>
          <cell r="AV34">
            <v>3</v>
          </cell>
          <cell r="CD34" t="str">
            <v>Construção Rodoviária</v>
          </cell>
          <cell r="DG34">
            <v>4</v>
          </cell>
        </row>
        <row r="35">
          <cell r="B35" t="str">
            <v>2 S 01 100 13</v>
          </cell>
          <cell r="C35" t="str">
            <v>Escavação, carga e transp. de mat. de 1ª cat. com DMT de 800 à 1000m com carregadeira</v>
          </cell>
          <cell r="D35" t="str">
            <v>m3</v>
          </cell>
          <cell r="E35" t="str">
            <v>6.53</v>
          </cell>
          <cell r="F35">
            <v>0.26700000000000002</v>
          </cell>
          <cell r="G35">
            <v>1.74</v>
          </cell>
          <cell r="H35">
            <v>8.2799999999999994</v>
          </cell>
          <cell r="J35">
            <v>214</v>
          </cell>
          <cell r="K35" t="str">
            <v>Terraplenagem</v>
          </cell>
          <cell r="L35">
            <v>0.15509999999999999</v>
          </cell>
          <cell r="O35" t="str">
            <v>E003</v>
          </cell>
          <cell r="P35" t="str">
            <v>E006</v>
          </cell>
          <cell r="Q35" t="str">
            <v>E010</v>
          </cell>
          <cell r="R35" t="str">
            <v>E432</v>
          </cell>
          <cell r="X35">
            <v>1</v>
          </cell>
          <cell r="Y35">
            <v>1</v>
          </cell>
          <cell r="Z35">
            <v>1</v>
          </cell>
          <cell r="AA35">
            <v>5</v>
          </cell>
          <cell r="AG35">
            <v>0.91</v>
          </cell>
          <cell r="AH35">
            <v>0.22</v>
          </cell>
          <cell r="AI35">
            <v>1</v>
          </cell>
          <cell r="AJ35">
            <v>0.89</v>
          </cell>
          <cell r="AP35" t="str">
            <v>T501</v>
          </cell>
          <cell r="AQ35" t="str">
            <v>T701</v>
          </cell>
          <cell r="AU35">
            <v>1</v>
          </cell>
          <cell r="AV35">
            <v>3</v>
          </cell>
          <cell r="CD35" t="str">
            <v>Construção Rodoviária</v>
          </cell>
          <cell r="DG35">
            <v>4</v>
          </cell>
        </row>
        <row r="36">
          <cell r="B36" t="str">
            <v>2 S 01 101 10</v>
          </cell>
          <cell r="C36" t="str">
            <v>Escavação, carga e transp. de mat. de 2ª cat. com DMT de 200 à 400m com carregadeira</v>
          </cell>
          <cell r="D36" t="str">
            <v>m3</v>
          </cell>
          <cell r="E36">
            <v>8.2799999999999994</v>
          </cell>
          <cell r="F36">
            <v>0.26700000000000002</v>
          </cell>
          <cell r="G36">
            <v>2.21</v>
          </cell>
          <cell r="H36">
            <v>10.49</v>
          </cell>
          <cell r="J36">
            <v>162</v>
          </cell>
          <cell r="K36" t="str">
            <v>Terraplenagem</v>
          </cell>
          <cell r="L36">
            <v>0.15509999999999999</v>
          </cell>
          <cell r="O36" t="str">
            <v>E003</v>
          </cell>
          <cell r="P36" t="str">
            <v>E006</v>
          </cell>
          <cell r="Q36" t="str">
            <v>E010</v>
          </cell>
          <cell r="R36" t="str">
            <v>E014</v>
          </cell>
          <cell r="S36" t="str">
            <v>E432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3</v>
          </cell>
          <cell r="AG36">
            <v>0.92</v>
          </cell>
          <cell r="AH36">
            <v>0.11</v>
          </cell>
          <cell r="AI36">
            <v>1</v>
          </cell>
          <cell r="AJ36">
            <v>0.63</v>
          </cell>
          <cell r="AK36">
            <v>1</v>
          </cell>
          <cell r="AP36" t="str">
            <v>T501</v>
          </cell>
          <cell r="AQ36" t="str">
            <v>T701</v>
          </cell>
          <cell r="AU36">
            <v>1</v>
          </cell>
          <cell r="AV36">
            <v>3</v>
          </cell>
          <cell r="CD36" t="str">
            <v>Construção Rodoviária</v>
          </cell>
          <cell r="DG36">
            <v>5</v>
          </cell>
        </row>
        <row r="37">
          <cell r="B37" t="str">
            <v>2 S 01 102 02</v>
          </cell>
          <cell r="C37" t="str">
            <v>Escavação, carga e transp. de mat. de 3ª cat. com DMT de 50 a 200m</v>
          </cell>
          <cell r="D37" t="str">
            <v>m3</v>
          </cell>
          <cell r="E37">
            <v>19.11</v>
          </cell>
          <cell r="F37">
            <v>0.26700000000000002</v>
          </cell>
          <cell r="G37">
            <v>5.0999999999999996</v>
          </cell>
          <cell r="H37">
            <v>24.21</v>
          </cell>
          <cell r="J37">
            <v>36</v>
          </cell>
          <cell r="K37" t="str">
            <v>Terraplenagem</v>
          </cell>
          <cell r="L37">
            <v>0.15509999999999999</v>
          </cell>
          <cell r="O37" t="str">
            <v>E010</v>
          </cell>
          <cell r="P37" t="str">
            <v>E203</v>
          </cell>
          <cell r="Q37" t="str">
            <v>E204</v>
          </cell>
          <cell r="R37" t="str">
            <v>E205</v>
          </cell>
          <cell r="S37" t="str">
            <v>E433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G37">
            <v>0.35</v>
          </cell>
          <cell r="AH37">
            <v>1</v>
          </cell>
          <cell r="AI37">
            <v>1</v>
          </cell>
          <cell r="AJ37">
            <v>1</v>
          </cell>
          <cell r="AK37">
            <v>0.84</v>
          </cell>
          <cell r="AP37" t="str">
            <v>T501</v>
          </cell>
          <cell r="AQ37" t="str">
            <v>T601</v>
          </cell>
          <cell r="AR37" t="str">
            <v>T701</v>
          </cell>
          <cell r="AU37">
            <v>1</v>
          </cell>
          <cell r="AV37">
            <v>1</v>
          </cell>
          <cell r="AW37">
            <v>1</v>
          </cell>
          <cell r="AZ37" t="str">
            <v>M326</v>
          </cell>
          <cell r="BA37" t="str">
            <v>M501</v>
          </cell>
          <cell r="BB37" t="str">
            <v>M503</v>
          </cell>
          <cell r="BC37" t="str">
            <v>M505</v>
          </cell>
          <cell r="BD37" t="str">
            <v>M507</v>
          </cell>
          <cell r="BE37" t="str">
            <v>M508</v>
          </cell>
          <cell r="BF37" t="str">
            <v>M945</v>
          </cell>
          <cell r="BG37" t="str">
            <v>M946</v>
          </cell>
          <cell r="BH37" t="str">
            <v>M947</v>
          </cell>
          <cell r="BI37" t="str">
            <v>M948</v>
          </cell>
          <cell r="BJ37">
            <v>8.0000000000000004E-4</v>
          </cell>
          <cell r="BK37">
            <v>0.42</v>
          </cell>
          <cell r="BL37">
            <v>1.2999999999999999E-2</v>
          </cell>
          <cell r="BM37">
            <v>0.8</v>
          </cell>
          <cell r="BN37">
            <v>0.04</v>
          </cell>
          <cell r="BO37">
            <v>2.5000000000000001E-2</v>
          </cell>
          <cell r="BP37">
            <v>1E-3</v>
          </cell>
          <cell r="BQ37">
            <v>1E-3</v>
          </cell>
          <cell r="BR37">
            <v>8.0000000000000004E-4</v>
          </cell>
          <cell r="BS37">
            <v>6.9999999999999999E-4</v>
          </cell>
          <cell r="CD37" t="str">
            <v>Construção Rodoviária</v>
          </cell>
          <cell r="DG37">
            <v>5</v>
          </cell>
        </row>
        <row r="38">
          <cell r="B38" t="str">
            <v>2 S 01 511 00</v>
          </cell>
          <cell r="C38" t="str">
            <v>Compactação de aterros a 100% proctor normal</v>
          </cell>
          <cell r="D38" t="str">
            <v>m3</v>
          </cell>
          <cell r="E38">
            <v>2.36</v>
          </cell>
          <cell r="F38">
            <v>0.26700000000000002</v>
          </cell>
          <cell r="G38">
            <v>0.63</v>
          </cell>
          <cell r="H38">
            <v>2.99</v>
          </cell>
          <cell r="J38">
            <v>168</v>
          </cell>
          <cell r="K38" t="str">
            <v>Terraplenagem</v>
          </cell>
          <cell r="L38">
            <v>0.15509999999999999</v>
          </cell>
          <cell r="O38" t="str">
            <v>E006</v>
          </cell>
          <cell r="P38" t="str">
            <v>E007</v>
          </cell>
          <cell r="Q38" t="str">
            <v>E013</v>
          </cell>
          <cell r="R38" t="str">
            <v>E101</v>
          </cell>
          <cell r="S38" t="str">
            <v>E407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2</v>
          </cell>
          <cell r="AG38">
            <v>0.3</v>
          </cell>
          <cell r="AH38">
            <v>0.52</v>
          </cell>
          <cell r="AI38">
            <v>1</v>
          </cell>
          <cell r="AJ38">
            <v>0.52</v>
          </cell>
          <cell r="AK38">
            <v>0.54</v>
          </cell>
          <cell r="AP38" t="str">
            <v>T501</v>
          </cell>
          <cell r="AQ38" t="str">
            <v>T701</v>
          </cell>
          <cell r="AU38">
            <v>1</v>
          </cell>
          <cell r="AV38">
            <v>2</v>
          </cell>
          <cell r="CD38" t="str">
            <v>Construção Rodoviária</v>
          </cell>
          <cell r="CH38">
            <v>0</v>
          </cell>
          <cell r="CI38">
            <v>0</v>
          </cell>
          <cell r="CJ38">
            <v>0</v>
          </cell>
          <cell r="CL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0.18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G38">
            <v>5</v>
          </cell>
        </row>
        <row r="39">
          <cell r="DG39">
            <v>0</v>
          </cell>
        </row>
        <row r="40">
          <cell r="DG40">
            <v>0</v>
          </cell>
        </row>
        <row r="41">
          <cell r="DG41">
            <v>0</v>
          </cell>
        </row>
        <row r="42">
          <cell r="C42" t="str">
            <v>PAVIMENTAÇÃO</v>
          </cell>
          <cell r="DG42">
            <v>0</v>
          </cell>
        </row>
        <row r="43">
          <cell r="C43" t="str">
            <v>SERVIÇOS</v>
          </cell>
          <cell r="DG43">
            <v>0</v>
          </cell>
        </row>
        <row r="44">
          <cell r="B44" t="str">
            <v>2 S 02 110 00</v>
          </cell>
          <cell r="C44" t="str">
            <v>Regularização do subleito</v>
          </cell>
          <cell r="D44" t="str">
            <v>m²</v>
          </cell>
          <cell r="H44">
            <v>0.76</v>
          </cell>
          <cell r="J44">
            <v>841</v>
          </cell>
          <cell r="O44" t="str">
            <v>E006</v>
          </cell>
          <cell r="P44" t="str">
            <v>E007</v>
          </cell>
          <cell r="Q44" t="str">
            <v>E013</v>
          </cell>
          <cell r="R44" t="str">
            <v>E101</v>
          </cell>
          <cell r="S44" t="str">
            <v>E105</v>
          </cell>
          <cell r="T44" t="str">
            <v>E407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G44">
            <v>0.55000000000000004</v>
          </cell>
          <cell r="AH44">
            <v>0.52</v>
          </cell>
          <cell r="AI44">
            <v>1</v>
          </cell>
          <cell r="AJ44">
            <v>0.52</v>
          </cell>
          <cell r="AK44">
            <v>0.78</v>
          </cell>
          <cell r="AL44">
            <v>0.98</v>
          </cell>
          <cell r="CH44">
            <v>0</v>
          </cell>
          <cell r="CI44">
            <v>0</v>
          </cell>
          <cell r="CJ44">
            <v>0</v>
          </cell>
          <cell r="CS44">
            <v>1.7999999999999999E-2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G44">
            <v>6</v>
          </cell>
        </row>
        <row r="45">
          <cell r="B45" t="str">
            <v>2 S 02 200 00</v>
          </cell>
          <cell r="C45" t="str">
            <v>Sub-base solo estabilizado granul. s/ mistura</v>
          </cell>
          <cell r="D45" t="str">
            <v>m³</v>
          </cell>
          <cell r="H45">
            <v>10.77</v>
          </cell>
          <cell r="I45" t="str">
            <v>2 S 02 200 00 - Sub-base solo estabilizado granul. s/ mistura m3 8,50 2,27 10,77</v>
          </cell>
          <cell r="J45">
            <v>168</v>
          </cell>
          <cell r="O45" t="str">
            <v>E006</v>
          </cell>
          <cell r="P45" t="str">
            <v>E007</v>
          </cell>
          <cell r="Q45" t="str">
            <v>E013</v>
          </cell>
          <cell r="R45" t="str">
            <v>E101</v>
          </cell>
          <cell r="S45" t="str">
            <v>E105</v>
          </cell>
          <cell r="T45" t="str">
            <v>E404</v>
          </cell>
          <cell r="U45" t="str">
            <v>E407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>
            <v>1.49</v>
          </cell>
          <cell r="AD45">
            <v>2</v>
          </cell>
          <cell r="AG45">
            <v>0.78</v>
          </cell>
          <cell r="AH45">
            <v>0.52</v>
          </cell>
          <cell r="AI45">
            <v>1</v>
          </cell>
          <cell r="AJ45">
            <v>0.52</v>
          </cell>
          <cell r="AK45">
            <v>0.78</v>
          </cell>
          <cell r="AL45">
            <v>1</v>
          </cell>
          <cell r="AM45">
            <v>0.54</v>
          </cell>
          <cell r="AP45" t="str">
            <v>T511</v>
          </cell>
          <cell r="AQ45" t="str">
            <v>T701</v>
          </cell>
          <cell r="AU45">
            <v>1</v>
          </cell>
          <cell r="AV45">
            <v>3</v>
          </cell>
          <cell r="BT45" t="str">
            <v>1 A 01 100 01</v>
          </cell>
          <cell r="BU45" t="str">
            <v>1 A 01 105 01</v>
          </cell>
          <cell r="BV45" t="str">
            <v>1 A 01 120 01</v>
          </cell>
          <cell r="BY45">
            <v>0.7</v>
          </cell>
          <cell r="BZ45">
            <v>0.2</v>
          </cell>
          <cell r="CA45">
            <v>1.1499999999999999</v>
          </cell>
          <cell r="CD45" t="str">
            <v>Construção Rodoviária</v>
          </cell>
          <cell r="CH45">
            <v>0</v>
          </cell>
          <cell r="CI45">
            <v>0</v>
          </cell>
          <cell r="CJ45">
            <v>0</v>
          </cell>
          <cell r="CK45">
            <v>1.8399999999999999</v>
          </cell>
          <cell r="CL45">
            <v>5.5199999999999999E-2</v>
          </cell>
          <cell r="CS45">
            <v>0.16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G45">
            <v>7</v>
          </cell>
        </row>
        <row r="46">
          <cell r="B46" t="str">
            <v>2 S 02 200 01</v>
          </cell>
          <cell r="C46" t="str">
            <v>Base solo estabilizado granul. s/ mistura</v>
          </cell>
          <cell r="D46" t="str">
            <v>m3</v>
          </cell>
          <cell r="H46">
            <v>10.77</v>
          </cell>
          <cell r="I46" t="str">
            <v>2 S 02 200 01 - Base solo estabilizado granul. s/ mistura m3 8,50 2,27 10,77</v>
          </cell>
          <cell r="J46">
            <v>168</v>
          </cell>
          <cell r="O46" t="str">
            <v>E006</v>
          </cell>
          <cell r="P46" t="str">
            <v>E007</v>
          </cell>
          <cell r="Q46" t="str">
            <v>E013</v>
          </cell>
          <cell r="R46" t="str">
            <v>E101</v>
          </cell>
          <cell r="S46" t="str">
            <v>E105</v>
          </cell>
          <cell r="T46" t="str">
            <v>E404</v>
          </cell>
          <cell r="U46" t="str">
            <v>E407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>
            <v>1.49</v>
          </cell>
          <cell r="AD46">
            <v>2</v>
          </cell>
          <cell r="AG46">
            <v>0.78</v>
          </cell>
          <cell r="AH46">
            <v>0.52</v>
          </cell>
          <cell r="AI46">
            <v>1</v>
          </cell>
          <cell r="AJ46">
            <v>0.52</v>
          </cell>
          <cell r="AK46">
            <v>0.78</v>
          </cell>
          <cell r="AL46">
            <v>1</v>
          </cell>
          <cell r="AM46">
            <v>0.54</v>
          </cell>
          <cell r="AP46" t="str">
            <v>T511</v>
          </cell>
          <cell r="AQ46" t="str">
            <v>T701</v>
          </cell>
          <cell r="AU46">
            <v>1</v>
          </cell>
          <cell r="AV46">
            <v>3</v>
          </cell>
          <cell r="BT46" t="str">
            <v>1 A 01 100 01</v>
          </cell>
          <cell r="BU46" t="str">
            <v>1 A 01 105 01</v>
          </cell>
          <cell r="BV46" t="str">
            <v>1 A 01 120 01</v>
          </cell>
          <cell r="BY46">
            <v>0.7</v>
          </cell>
          <cell r="BZ46">
            <v>0.2</v>
          </cell>
          <cell r="CA46">
            <v>1.1499999999999999</v>
          </cell>
          <cell r="CD46" t="str">
            <v>Construção Rodoviária</v>
          </cell>
          <cell r="CH46">
            <v>0</v>
          </cell>
          <cell r="CI46">
            <v>0</v>
          </cell>
          <cell r="CJ46">
            <v>0</v>
          </cell>
          <cell r="CK46">
            <v>1.8399999999999999</v>
          </cell>
          <cell r="CL46">
            <v>5.5199999999999999E-2</v>
          </cell>
          <cell r="CS46">
            <v>0.16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G46">
            <v>7</v>
          </cell>
        </row>
        <row r="47">
          <cell r="B47" t="str">
            <v>Serv. 04</v>
          </cell>
          <cell r="C47" t="str">
            <v>Base solo estabilizado granul. c/ mistura 3% de cimento</v>
          </cell>
          <cell r="D47" t="str">
            <v>m³</v>
          </cell>
          <cell r="J47">
            <v>168</v>
          </cell>
          <cell r="O47" t="str">
            <v>E006</v>
          </cell>
          <cell r="P47" t="str">
            <v>E007</v>
          </cell>
          <cell r="Q47" t="str">
            <v>E013</v>
          </cell>
          <cell r="R47" t="str">
            <v>E101</v>
          </cell>
          <cell r="S47" t="str">
            <v>E105</v>
          </cell>
          <cell r="T47" t="str">
            <v>E404</v>
          </cell>
          <cell r="U47" t="str">
            <v>E407</v>
          </cell>
          <cell r="X47">
            <v>1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>
            <v>1.49</v>
          </cell>
          <cell r="AD47">
            <v>2</v>
          </cell>
          <cell r="CD47" t="str">
            <v>Construção Rodoviária</v>
          </cell>
          <cell r="CH47">
            <v>0</v>
          </cell>
          <cell r="CI47">
            <v>0</v>
          </cell>
          <cell r="CJ47">
            <v>0</v>
          </cell>
          <cell r="CK47">
            <v>1.8399999999999999</v>
          </cell>
          <cell r="CL47">
            <v>5.5199999999999999E-2</v>
          </cell>
          <cell r="CS47">
            <v>0.16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G47">
            <v>7</v>
          </cell>
        </row>
        <row r="48">
          <cell r="B48" t="str">
            <v>5 S 02 993 04 (modif.)</v>
          </cell>
          <cell r="C48" t="str">
            <v>Base de solo cimento c/ mistura na pista c/ estabilizador/Recicladora de pavimento</v>
          </cell>
          <cell r="D48" t="str">
            <v>m3</v>
          </cell>
          <cell r="F48">
            <v>0.26700000000000002</v>
          </cell>
          <cell r="H48">
            <v>66.430000000000007</v>
          </cell>
          <cell r="J48">
            <v>82</v>
          </cell>
          <cell r="K48" t="str">
            <v>Pavimentação</v>
          </cell>
          <cell r="L48">
            <v>0.2051</v>
          </cell>
          <cell r="O48" t="str">
            <v>E006</v>
          </cell>
          <cell r="P48" t="str">
            <v>E013</v>
          </cell>
          <cell r="Q48" t="str">
            <v>E102</v>
          </cell>
          <cell r="R48" t="str">
            <v>E105</v>
          </cell>
          <cell r="S48" t="str">
            <v>E129</v>
          </cell>
          <cell r="T48" t="str">
            <v>E402</v>
          </cell>
          <cell r="U48" t="str">
            <v>E407</v>
          </cell>
          <cell r="X48">
            <v>1</v>
          </cell>
          <cell r="Y48">
            <v>3</v>
          </cell>
          <cell r="Z48">
            <v>1</v>
          </cell>
          <cell r="AA48">
            <v>1</v>
          </cell>
          <cell r="AB48">
            <v>1</v>
          </cell>
          <cell r="AC48">
            <v>0.66</v>
          </cell>
          <cell r="AD48">
            <v>2</v>
          </cell>
          <cell r="AG48">
            <v>0.53</v>
          </cell>
          <cell r="AH48">
            <v>0.88</v>
          </cell>
          <cell r="AI48">
            <v>0.87</v>
          </cell>
          <cell r="AJ48">
            <v>0.75</v>
          </cell>
          <cell r="AK48">
            <v>1</v>
          </cell>
          <cell r="AL48">
            <v>1</v>
          </cell>
          <cell r="AM48">
            <v>0.95</v>
          </cell>
          <cell r="AP48" t="str">
            <v>T511</v>
          </cell>
          <cell r="AQ48" t="str">
            <v>T701</v>
          </cell>
          <cell r="AU48">
            <v>1</v>
          </cell>
          <cell r="AV48">
            <v>6</v>
          </cell>
          <cell r="AZ48" t="str">
            <v>M201</v>
          </cell>
          <cell r="BA48" t="str">
            <v>M363</v>
          </cell>
          <cell r="BB48" t="str">
            <v>M364</v>
          </cell>
          <cell r="BC48" t="str">
            <v>M365</v>
          </cell>
          <cell r="BJ48">
            <v>56.9</v>
          </cell>
          <cell r="BK48">
            <v>2.2499999999999998E-3</v>
          </cell>
          <cell r="BL48">
            <v>7.2500000000000004E-3</v>
          </cell>
          <cell r="BM48">
            <v>0.05</v>
          </cell>
          <cell r="BT48" t="str">
            <v>1 A 01 100 01</v>
          </cell>
          <cell r="BU48" t="str">
            <v>1 A 01 105 01</v>
          </cell>
          <cell r="BV48" t="str">
            <v>1 A 01 120 01</v>
          </cell>
          <cell r="BY48">
            <v>0.7</v>
          </cell>
          <cell r="BZ48">
            <v>0.2</v>
          </cell>
          <cell r="CA48">
            <v>1.1499999999999999</v>
          </cell>
          <cell r="CD48" t="str">
            <v>Construção Rodoviária</v>
          </cell>
          <cell r="CH48">
            <v>0</v>
          </cell>
          <cell r="CI48">
            <v>0</v>
          </cell>
          <cell r="CJ48">
            <v>0</v>
          </cell>
          <cell r="CK48">
            <v>1.8399999999999999</v>
          </cell>
          <cell r="CL48">
            <v>5.5199999999999999E-2</v>
          </cell>
          <cell r="CS48">
            <v>0.16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G48">
            <v>7</v>
          </cell>
        </row>
        <row r="49">
          <cell r="B49" t="str">
            <v>5 S 02 993 04</v>
          </cell>
          <cell r="C49" t="str">
            <v>Base solo estabilizado granul. s/ mistura</v>
          </cell>
          <cell r="D49" t="str">
            <v>m3</v>
          </cell>
          <cell r="H49">
            <v>90.61</v>
          </cell>
          <cell r="I49" t="str">
            <v>5 S 02 993 04 - Reciclagem c/ cimento e incorp. rev. asfáltico m3 71,51 19,09 90,61</v>
          </cell>
          <cell r="J49">
            <v>82</v>
          </cell>
          <cell r="K49" t="str">
            <v>Pavimentação</v>
          </cell>
          <cell r="L49">
            <v>0.2051</v>
          </cell>
          <cell r="O49" t="str">
            <v>E006</v>
          </cell>
          <cell r="P49" t="str">
            <v>E013</v>
          </cell>
          <cell r="Q49" t="str">
            <v>E102</v>
          </cell>
          <cell r="R49" t="str">
            <v>E105</v>
          </cell>
          <cell r="S49" t="str">
            <v>E129</v>
          </cell>
          <cell r="T49" t="str">
            <v>E402</v>
          </cell>
          <cell r="U49" t="str">
            <v>E407</v>
          </cell>
          <cell r="X49">
            <v>1</v>
          </cell>
          <cell r="Y49">
            <v>3</v>
          </cell>
          <cell r="Z49">
            <v>1</v>
          </cell>
          <cell r="AA49">
            <v>1</v>
          </cell>
          <cell r="AB49">
            <v>1</v>
          </cell>
          <cell r="AC49">
            <v>0.66</v>
          </cell>
          <cell r="AD49">
            <v>2</v>
          </cell>
          <cell r="AG49">
            <v>0.53</v>
          </cell>
          <cell r="AH49">
            <v>0.88</v>
          </cell>
          <cell r="AI49">
            <v>0.87</v>
          </cell>
          <cell r="AJ49">
            <v>0.75</v>
          </cell>
          <cell r="AK49">
            <v>1</v>
          </cell>
          <cell r="AL49">
            <v>1</v>
          </cell>
          <cell r="AM49">
            <v>0.95</v>
          </cell>
          <cell r="AP49" t="str">
            <v>T511</v>
          </cell>
          <cell r="AQ49" t="str">
            <v>T701</v>
          </cell>
          <cell r="AU49">
            <v>1</v>
          </cell>
          <cell r="AV49">
            <v>6</v>
          </cell>
          <cell r="AZ49" t="str">
            <v>M201</v>
          </cell>
          <cell r="BA49" t="str">
            <v>M363</v>
          </cell>
          <cell r="BB49" t="str">
            <v>M364</v>
          </cell>
          <cell r="BC49" t="str">
            <v>M365</v>
          </cell>
          <cell r="BJ49">
            <v>88</v>
          </cell>
          <cell r="BK49">
            <v>4.4999999999999997E-3</v>
          </cell>
          <cell r="BL49">
            <v>1.4500000000000001E-2</v>
          </cell>
          <cell r="BM49">
            <v>0.1</v>
          </cell>
          <cell r="BT49" t="str">
            <v>1 A 01 100 01</v>
          </cell>
          <cell r="BU49" t="str">
            <v>1 A 01 105 01</v>
          </cell>
          <cell r="BV49" t="str">
            <v>1 A 01 120 01</v>
          </cell>
          <cell r="BY49">
            <v>0.7</v>
          </cell>
          <cell r="BZ49">
            <v>0.2</v>
          </cell>
          <cell r="CA49">
            <v>1.1499999999999999</v>
          </cell>
          <cell r="CD49" t="str">
            <v>Construção Rodoviária</v>
          </cell>
          <cell r="CH49">
            <v>0</v>
          </cell>
          <cell r="CI49">
            <v>0</v>
          </cell>
          <cell r="CJ49">
            <v>0</v>
          </cell>
          <cell r="CK49">
            <v>1.8399999999999999</v>
          </cell>
          <cell r="CL49">
            <v>5.5199999999999999E-2</v>
          </cell>
          <cell r="CS49">
            <v>0.16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7</v>
          </cell>
        </row>
        <row r="50">
          <cell r="B50" t="str">
            <v>2 S 02 300 00</v>
          </cell>
          <cell r="C50" t="str">
            <v>Imprimação</v>
          </cell>
          <cell r="D50" t="str">
            <v>m²</v>
          </cell>
          <cell r="H50">
            <v>0.2</v>
          </cell>
          <cell r="J50">
            <v>1125</v>
          </cell>
          <cell r="O50" t="str">
            <v>E007</v>
          </cell>
          <cell r="P50" t="str">
            <v>E107</v>
          </cell>
          <cell r="Q50" t="str">
            <v>E110</v>
          </cell>
          <cell r="R50" t="str">
            <v>E111</v>
          </cell>
          <cell r="X50">
            <v>1</v>
          </cell>
          <cell r="Y50">
            <v>1</v>
          </cell>
          <cell r="Z50">
            <v>2</v>
          </cell>
          <cell r="AA50">
            <v>1</v>
          </cell>
          <cell r="AG50">
            <v>0.33</v>
          </cell>
          <cell r="AH50">
            <v>0.33</v>
          </cell>
          <cell r="AI50">
            <v>1</v>
          </cell>
          <cell r="AJ50">
            <v>1</v>
          </cell>
          <cell r="CD50" t="str">
            <v>Construção Rodoviária</v>
          </cell>
          <cell r="CH50">
            <v>0</v>
          </cell>
          <cell r="CI50">
            <v>0</v>
          </cell>
          <cell r="CJ50">
            <v>0</v>
          </cell>
          <cell r="CT50">
            <v>1.1999999999999999E-3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G50">
            <v>4</v>
          </cell>
        </row>
        <row r="51">
          <cell r="B51" t="str">
            <v>2 S 02 400 00</v>
          </cell>
          <cell r="C51" t="str">
            <v>Pintura de ligação</v>
          </cell>
          <cell r="D51" t="str">
            <v>m²</v>
          </cell>
          <cell r="H51">
            <v>0.14000000000000001</v>
          </cell>
          <cell r="J51">
            <v>1687</v>
          </cell>
          <cell r="O51" t="str">
            <v>E007</v>
          </cell>
          <cell r="P51" t="str">
            <v>E107</v>
          </cell>
          <cell r="Q51" t="str">
            <v>E110</v>
          </cell>
          <cell r="R51" t="str">
            <v>E111</v>
          </cell>
          <cell r="X51">
            <v>1</v>
          </cell>
          <cell r="Y51">
            <v>1</v>
          </cell>
          <cell r="Z51">
            <v>2</v>
          </cell>
          <cell r="AA51">
            <v>1</v>
          </cell>
          <cell r="AG51">
            <v>0.5</v>
          </cell>
          <cell r="AH51">
            <v>0.5</v>
          </cell>
          <cell r="AI51">
            <v>1</v>
          </cell>
          <cell r="AJ51">
            <v>1</v>
          </cell>
          <cell r="CD51" t="str">
            <v>Construção Rodoviária</v>
          </cell>
          <cell r="CH51">
            <v>0</v>
          </cell>
          <cell r="CI51">
            <v>0</v>
          </cell>
          <cell r="CJ51">
            <v>0</v>
          </cell>
          <cell r="CU51">
            <v>4.0000000000000002E-4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G51">
            <v>4</v>
          </cell>
        </row>
        <row r="52">
          <cell r="B52" t="str">
            <v>2 S 02 532 50</v>
          </cell>
          <cell r="C52" t="str">
            <v>Areia-asfalto a quente - AAUQ</v>
          </cell>
          <cell r="D52" t="str">
            <v>t</v>
          </cell>
          <cell r="I52" t="str">
            <v>2 S 02 532 50 - Areia-asfalto a quente AC t 67,77 18,09 85,86</v>
          </cell>
          <cell r="J52">
            <v>75</v>
          </cell>
          <cell r="L52">
            <v>0.2051</v>
          </cell>
          <cell r="O52" t="str">
            <v>E007</v>
          </cell>
          <cell r="P52" t="str">
            <v>E102</v>
          </cell>
          <cell r="Q52" t="str">
            <v>E105</v>
          </cell>
          <cell r="R52" t="str">
            <v>E107</v>
          </cell>
          <cell r="S52" t="str">
            <v>E149</v>
          </cell>
          <cell r="T52" t="str">
            <v>E404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>
            <v>1.75</v>
          </cell>
          <cell r="AG52">
            <v>0.3</v>
          </cell>
          <cell r="AH52">
            <v>0.76</v>
          </cell>
          <cell r="AI52">
            <v>0.73</v>
          </cell>
          <cell r="AJ52">
            <v>0.3</v>
          </cell>
          <cell r="AK52">
            <v>0.79</v>
          </cell>
          <cell r="AL52">
            <v>1</v>
          </cell>
          <cell r="AP52" t="str">
            <v>T511</v>
          </cell>
          <cell r="AQ52" t="str">
            <v>T701</v>
          </cell>
          <cell r="AU52">
            <v>1</v>
          </cell>
          <cell r="AV52">
            <v>8</v>
          </cell>
          <cell r="BT52" t="str">
            <v>1 A 01 391 52</v>
          </cell>
          <cell r="BY52">
            <v>1</v>
          </cell>
          <cell r="CD52" t="str">
            <v>Construção Rodoviária</v>
          </cell>
          <cell r="CH52">
            <v>0.70399999999999996</v>
          </cell>
          <cell r="CI52">
            <v>0</v>
          </cell>
          <cell r="CJ52">
            <v>0</v>
          </cell>
          <cell r="CL52">
            <v>0.03</v>
          </cell>
          <cell r="CV52">
            <v>0.08</v>
          </cell>
          <cell r="CW52">
            <v>0.03</v>
          </cell>
          <cell r="CX52">
            <v>1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G52">
            <v>6</v>
          </cell>
        </row>
        <row r="53">
          <cell r="B53" t="str">
            <v>2 S 02 532 50 (mod.)</v>
          </cell>
          <cell r="C53" t="str">
            <v>Areia-asfalto a quente - AAUQ</v>
          </cell>
          <cell r="D53" t="str">
            <v>t</v>
          </cell>
          <cell r="F53">
            <v>0.26700000000000002</v>
          </cell>
          <cell r="J53">
            <v>75</v>
          </cell>
          <cell r="L53">
            <v>0.2051</v>
          </cell>
          <cell r="O53" t="str">
            <v>E007</v>
          </cell>
          <cell r="P53" t="str">
            <v>E102</v>
          </cell>
          <cell r="Q53" t="str">
            <v>E105</v>
          </cell>
          <cell r="R53" t="str">
            <v>E107</v>
          </cell>
          <cell r="S53" t="str">
            <v>E149</v>
          </cell>
          <cell r="T53" t="str">
            <v>E404</v>
          </cell>
          <cell r="X53">
            <v>1</v>
          </cell>
          <cell r="Y53">
            <v>1</v>
          </cell>
          <cell r="Z53">
            <v>1</v>
          </cell>
          <cell r="AA53">
            <v>1</v>
          </cell>
          <cell r="AB53">
            <v>1</v>
          </cell>
          <cell r="AC53">
            <v>1.75</v>
          </cell>
          <cell r="AG53">
            <v>0.3</v>
          </cell>
          <cell r="AH53">
            <v>0.76</v>
          </cell>
          <cell r="AI53">
            <v>0.73</v>
          </cell>
          <cell r="AJ53">
            <v>0.3</v>
          </cell>
          <cell r="AK53">
            <v>0.79</v>
          </cell>
          <cell r="AL53">
            <v>1</v>
          </cell>
          <cell r="AP53" t="str">
            <v>T511</v>
          </cell>
          <cell r="AQ53" t="str">
            <v>T701</v>
          </cell>
          <cell r="AU53">
            <v>1</v>
          </cell>
          <cell r="AV53">
            <v>8</v>
          </cell>
          <cell r="BT53" t="str">
            <v>1 A 01 391 52 (Modif.)</v>
          </cell>
          <cell r="BY53">
            <v>1</v>
          </cell>
          <cell r="CD53" t="str">
            <v>Construção Rodoviária</v>
          </cell>
          <cell r="CH53">
            <v>0.70399999999999996</v>
          </cell>
          <cell r="CI53">
            <v>0</v>
          </cell>
          <cell r="CJ53">
            <v>0</v>
          </cell>
          <cell r="CL53">
            <v>0.03</v>
          </cell>
          <cell r="CV53">
            <v>0.08</v>
          </cell>
          <cell r="CW53">
            <v>0.03</v>
          </cell>
          <cell r="CX53">
            <v>1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G53">
            <v>6</v>
          </cell>
        </row>
        <row r="54">
          <cell r="B54" t="str">
            <v>2 S 02 532 50 (modif.)</v>
          </cell>
          <cell r="C54" t="str">
            <v>Mistura betuminosa usinada a quente - MBUQ</v>
          </cell>
          <cell r="D54" t="str">
            <v>t</v>
          </cell>
          <cell r="F54">
            <v>0.26700000000000002</v>
          </cell>
          <cell r="H54">
            <v>62.41</v>
          </cell>
          <cell r="J54">
            <v>75</v>
          </cell>
          <cell r="L54">
            <v>0.2051</v>
          </cell>
          <cell r="O54" t="str">
            <v>E007</v>
          </cell>
          <cell r="P54" t="str">
            <v>E102</v>
          </cell>
          <cell r="Q54" t="str">
            <v>E105</v>
          </cell>
          <cell r="R54" t="str">
            <v>E107</v>
          </cell>
          <cell r="S54" t="str">
            <v>E149</v>
          </cell>
          <cell r="T54" t="str">
            <v>E404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>
            <v>1.75</v>
          </cell>
          <cell r="AG54">
            <v>0.3</v>
          </cell>
          <cell r="AH54">
            <v>0.76</v>
          </cell>
          <cell r="AI54">
            <v>0.73</v>
          </cell>
          <cell r="AJ54">
            <v>0.3</v>
          </cell>
          <cell r="AK54">
            <v>0.79</v>
          </cell>
          <cell r="AL54">
            <v>1</v>
          </cell>
          <cell r="AP54" t="str">
            <v>T511</v>
          </cell>
          <cell r="AQ54" t="str">
            <v>T701</v>
          </cell>
          <cell r="AU54">
            <v>1</v>
          </cell>
          <cell r="AV54">
            <v>8</v>
          </cell>
          <cell r="BT54" t="str">
            <v>1 A 01 391 52 (Modif.)</v>
          </cell>
          <cell r="BY54">
            <v>1</v>
          </cell>
          <cell r="CD54" t="str">
            <v>Construção Rodoviária</v>
          </cell>
          <cell r="CH54">
            <v>0.70399999999999996</v>
          </cell>
          <cell r="CI54">
            <v>0</v>
          </cell>
          <cell r="CJ54">
            <v>0</v>
          </cell>
          <cell r="CL54">
            <v>0.03</v>
          </cell>
          <cell r="CV54">
            <v>0.08</v>
          </cell>
          <cell r="CW54">
            <v>0.03</v>
          </cell>
          <cell r="CX54">
            <v>1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6</v>
          </cell>
        </row>
        <row r="55">
          <cell r="I55" t="str">
            <v>1 A 99 004 00 - Mistura betuminosa usinada a quente m3 0,00 0,00 0,00</v>
          </cell>
          <cell r="DG55">
            <v>0</v>
          </cell>
        </row>
        <row r="56">
          <cell r="DG56">
            <v>0</v>
          </cell>
        </row>
        <row r="57">
          <cell r="DG57">
            <v>0</v>
          </cell>
        </row>
        <row r="58">
          <cell r="DG58">
            <v>0</v>
          </cell>
        </row>
        <row r="59">
          <cell r="DG59">
            <v>0</v>
          </cell>
        </row>
        <row r="60">
          <cell r="C60" t="str">
            <v>MATERIAL BETUMINOSO</v>
          </cell>
          <cell r="DG60">
            <v>0</v>
          </cell>
        </row>
        <row r="61">
          <cell r="B61" t="str">
            <v>Mat. Bet. 01</v>
          </cell>
          <cell r="C61" t="str">
            <v>Aquisição de cimento asfalto CAP 50/70 (julho/2012, pela ANP)</v>
          </cell>
          <cell r="D61" t="str">
            <v>t</v>
          </cell>
          <cell r="H61">
            <v>1195.21</v>
          </cell>
          <cell r="DG61">
            <v>0</v>
          </cell>
        </row>
        <row r="62">
          <cell r="B62" t="str">
            <v>Mat. Bet. 02</v>
          </cell>
          <cell r="C62" t="str">
            <v>Aquisição de asfalto diluído CM-30 (julho/2012, pela ANP)</v>
          </cell>
          <cell r="D62" t="str">
            <v>t</v>
          </cell>
          <cell r="H62">
            <v>1931.95</v>
          </cell>
          <cell r="DG62">
            <v>0</v>
          </cell>
        </row>
        <row r="63">
          <cell r="B63" t="str">
            <v>Mat. Bet. 03</v>
          </cell>
          <cell r="C63" t="str">
            <v>Aquisição de emulsão asfáltica RR-1C (julho/2012, pela ANP)</v>
          </cell>
          <cell r="D63" t="str">
            <v>t</v>
          </cell>
          <cell r="H63">
            <v>947.22</v>
          </cell>
          <cell r="DG63">
            <v>0</v>
          </cell>
        </row>
        <row r="64">
          <cell r="DG64">
            <v>0</v>
          </cell>
        </row>
        <row r="65">
          <cell r="DG65">
            <v>0</v>
          </cell>
        </row>
        <row r="66">
          <cell r="C66" t="str">
            <v>TRANSPORTES</v>
          </cell>
          <cell r="DG66">
            <v>0</v>
          </cell>
        </row>
        <row r="67">
          <cell r="C67" t="str">
            <v>CAMINHÃO BASCULANTE</v>
          </cell>
          <cell r="DG67">
            <v>0</v>
          </cell>
        </row>
        <row r="68">
          <cell r="B68" t="str">
            <v>2 S 09 002 91</v>
          </cell>
          <cell r="C68" t="str">
            <v>Transporte comercial c/ basculante 10m3 rod. pav.</v>
          </cell>
          <cell r="D68" t="str">
            <v>tkm</v>
          </cell>
          <cell r="H68">
            <v>0.41</v>
          </cell>
          <cell r="I68" t="str">
            <v>2 S 09 002 91 - Transporte comercial c/ basc. 10m3 rod. pav. tkm 0,33 0,09 0,41</v>
          </cell>
          <cell r="J68">
            <v>374</v>
          </cell>
          <cell r="O68" t="str">
            <v>E404</v>
          </cell>
          <cell r="X68">
            <v>1</v>
          </cell>
          <cell r="AG68">
            <v>1</v>
          </cell>
          <cell r="DG68">
            <v>1</v>
          </cell>
        </row>
        <row r="69">
          <cell r="B69" t="str">
            <v>2 S 09 001 91</v>
          </cell>
          <cell r="C69" t="str">
            <v>Transporte comercial c/ basculante 10m3 rod. não pav.</v>
          </cell>
          <cell r="D69" t="str">
            <v>tkm</v>
          </cell>
          <cell r="H69">
            <v>0.62</v>
          </cell>
          <cell r="I69" t="str">
            <v>2 S 09 001 91 - Transporte comercial c/ basc. 10m3 rod. não pav. tkm 0,49 0,13 0,62</v>
          </cell>
          <cell r="J69">
            <v>249</v>
          </cell>
          <cell r="O69" t="str">
            <v>E404</v>
          </cell>
          <cell r="X69">
            <v>1</v>
          </cell>
          <cell r="AG69">
            <v>1</v>
          </cell>
          <cell r="DG69">
            <v>1</v>
          </cell>
        </row>
        <row r="70">
          <cell r="B70" t="str">
            <v>2 S 09 002 05</v>
          </cell>
          <cell r="C70" t="str">
            <v>Transporte local c/ basculante 10m3 rod. pav.</v>
          </cell>
          <cell r="D70" t="str">
            <v>tkm</v>
          </cell>
          <cell r="H70">
            <v>0.61</v>
          </cell>
          <cell r="I70" t="str">
            <v>2 S 09 002 05 - Transporte local em rodov. pavim. (const.) tkm 0,48 0,13 0,61</v>
          </cell>
          <cell r="J70">
            <v>253</v>
          </cell>
          <cell r="O70" t="str">
            <v>E404</v>
          </cell>
          <cell r="X70">
            <v>1</v>
          </cell>
          <cell r="AG70">
            <v>1</v>
          </cell>
          <cell r="DG70">
            <v>1</v>
          </cell>
        </row>
        <row r="71">
          <cell r="B71" t="str">
            <v>2 S 09 001 05</v>
          </cell>
          <cell r="C71" t="str">
            <v>Transporte local c/ basculante 10m3 rod. não pav.</v>
          </cell>
          <cell r="D71" t="str">
            <v>tkm</v>
          </cell>
          <cell r="H71">
            <v>0.79</v>
          </cell>
          <cell r="I71" t="str">
            <v>2 S 09 001 05 - Transporte local em rodov. não pav. (const.) tkm 0,62 0,17 0,79</v>
          </cell>
          <cell r="J71">
            <v>197</v>
          </cell>
          <cell r="O71" t="str">
            <v>E404</v>
          </cell>
          <cell r="X71">
            <v>1</v>
          </cell>
          <cell r="AG71">
            <v>1</v>
          </cell>
          <cell r="DG71">
            <v>1</v>
          </cell>
        </row>
        <row r="72">
          <cell r="DG72">
            <v>0</v>
          </cell>
        </row>
        <row r="73">
          <cell r="C73" t="str">
            <v>CAMINHÃO CARROCERIA</v>
          </cell>
          <cell r="DG73">
            <v>0</v>
          </cell>
        </row>
        <row r="74">
          <cell r="B74" t="str">
            <v xml:space="preserve">2 S 09 002 90 </v>
          </cell>
          <cell r="C74" t="str">
            <v>Transporte comercial. c/ carroceria rod. pav.</v>
          </cell>
          <cell r="D74" t="str">
            <v>tkm</v>
          </cell>
          <cell r="H74">
            <v>0.4</v>
          </cell>
          <cell r="I74" t="str">
            <v>2 S 09 002 90 - Transporte comerc. c/ carr. rodov. pavim. tkm 0,32 0,08 0,40</v>
          </cell>
          <cell r="J74">
            <v>374</v>
          </cell>
          <cell r="O74" t="str">
            <v>E402</v>
          </cell>
          <cell r="X74">
            <v>1</v>
          </cell>
          <cell r="AG74">
            <v>1</v>
          </cell>
          <cell r="DG74">
            <v>1</v>
          </cell>
        </row>
        <row r="75">
          <cell r="B75" t="str">
            <v>2 S 09 001 90</v>
          </cell>
          <cell r="C75" t="str">
            <v>Transporte comercial c/ carroceria rod. não pav.</v>
          </cell>
          <cell r="D75" t="str">
            <v>tkm</v>
          </cell>
          <cell r="H75">
            <v>0.6</v>
          </cell>
          <cell r="I75" t="str">
            <v>2 S 09 001 90 - Transporte comercial c/ carr. rodov. não pav. tkm 0,47 0,13 0,60</v>
          </cell>
          <cell r="J75">
            <v>249</v>
          </cell>
          <cell r="O75" t="str">
            <v>E402</v>
          </cell>
          <cell r="X75">
            <v>1</v>
          </cell>
          <cell r="AG75">
            <v>1</v>
          </cell>
          <cell r="DG75">
            <v>1</v>
          </cell>
        </row>
        <row r="76">
          <cell r="B76" t="str">
            <v>2 S 09 002 40</v>
          </cell>
          <cell r="C76" t="str">
            <v xml:space="preserve">Transporte local c/ carroceria em rod. pav. </v>
          </cell>
          <cell r="D76" t="str">
            <v>tkm</v>
          </cell>
          <cell r="H76">
            <v>0.66</v>
          </cell>
          <cell r="I76" t="str">
            <v>2 S 09 002 40 - Transporte local c/ carroceria em rodov. pavim. tkm 0,52 0,14 0,66</v>
          </cell>
          <cell r="J76">
            <v>225</v>
          </cell>
          <cell r="O76" t="str">
            <v>E402</v>
          </cell>
          <cell r="X76">
            <v>1</v>
          </cell>
          <cell r="AG76">
            <v>1</v>
          </cell>
          <cell r="DG76">
            <v>1</v>
          </cell>
        </row>
        <row r="77">
          <cell r="B77" t="str">
            <v>2 S 09 001 40</v>
          </cell>
          <cell r="C77" t="str">
            <v>Transporte local c/ carroceria em rod. não pav.</v>
          </cell>
          <cell r="D77" t="str">
            <v>tkm</v>
          </cell>
          <cell r="H77">
            <v>0.88</v>
          </cell>
          <cell r="I77" t="str">
            <v>2 S 09 001 40 - Transporte local c/ carroceria em rodovia não pav. tkm 0,70 0,19 0,88</v>
          </cell>
          <cell r="J77">
            <v>169</v>
          </cell>
          <cell r="O77" t="str">
            <v>E402</v>
          </cell>
          <cell r="X77">
            <v>1</v>
          </cell>
          <cell r="AG77">
            <v>1</v>
          </cell>
          <cell r="DG77">
            <v>1</v>
          </cell>
        </row>
        <row r="78">
          <cell r="DG78">
            <v>0</v>
          </cell>
        </row>
        <row r="79">
          <cell r="C79" t="str">
            <v>CAMINHÃO TANQUE</v>
          </cell>
          <cell r="DG79">
            <v>0</v>
          </cell>
        </row>
        <row r="80">
          <cell r="B80" t="str">
            <v>1 A 00 201 70</v>
          </cell>
          <cell r="C80" t="str">
            <v>Transporte local água c/ caminhão tanque rodov. não pav.</v>
          </cell>
          <cell r="D80" t="str">
            <v>tkm</v>
          </cell>
          <cell r="E80">
            <v>0.88</v>
          </cell>
          <cell r="H80">
            <v>1.1100000000000001</v>
          </cell>
          <cell r="I80" t="str">
            <v>1 A 00 201 70 - Transp. local água c/ cam. tanque rodov. não pav. tkm 0,88 0,00 0,88</v>
          </cell>
          <cell r="J80">
            <v>146</v>
          </cell>
          <cell r="O80" t="str">
            <v>E421</v>
          </cell>
          <cell r="X80">
            <v>1</v>
          </cell>
          <cell r="AG80">
            <v>1</v>
          </cell>
          <cell r="DG80">
            <v>1</v>
          </cell>
        </row>
        <row r="81">
          <cell r="B81" t="str">
            <v>1 A 00 202 70</v>
          </cell>
          <cell r="C81" t="str">
            <v>Transporte local de água c/ caminhão tanque rodov. pav.</v>
          </cell>
          <cell r="D81" t="str">
            <v>tkm</v>
          </cell>
          <cell r="E81">
            <v>0.66</v>
          </cell>
          <cell r="H81">
            <v>0.84</v>
          </cell>
          <cell r="I81" t="str">
            <v>1 A 00 202 70 - Transp. local de água c/ cam. tanque rodov. pav. tkm 0,66 0,00 0,66</v>
          </cell>
          <cell r="J81">
            <v>195</v>
          </cell>
          <cell r="O81" t="str">
            <v>E421</v>
          </cell>
          <cell r="X81">
            <v>1</v>
          </cell>
          <cell r="AG81">
            <v>1</v>
          </cell>
          <cell r="DG81">
            <v>1</v>
          </cell>
        </row>
        <row r="82">
          <cell r="DG82">
            <v>0</v>
          </cell>
        </row>
        <row r="83">
          <cell r="C83" t="str">
            <v>CAMIHÃO ESPARGIDOR</v>
          </cell>
          <cell r="DG83">
            <v>0</v>
          </cell>
        </row>
        <row r="84">
          <cell r="B84" t="str">
            <v>1 A 00 102 00</v>
          </cell>
          <cell r="C84" t="str">
            <v>Transporte local de material betuminoso a frio</v>
          </cell>
          <cell r="D84" t="str">
            <v>tkm</v>
          </cell>
          <cell r="E84">
            <v>1.06</v>
          </cell>
          <cell r="H84">
            <v>1.34</v>
          </cell>
          <cell r="I84" t="str">
            <v>1 A 00 102 00 - Transporte local de material betuminoso tkm 1,06 0,00 1,06</v>
          </cell>
          <cell r="J84">
            <v>90</v>
          </cell>
          <cell r="O84" t="str">
            <v>E111</v>
          </cell>
          <cell r="X84">
            <v>1</v>
          </cell>
          <cell r="AG84">
            <v>1</v>
          </cell>
          <cell r="DG84">
            <v>1</v>
          </cell>
        </row>
        <row r="85">
          <cell r="DG85">
            <v>0</v>
          </cell>
        </row>
        <row r="86">
          <cell r="DG86">
            <v>0</v>
          </cell>
        </row>
        <row r="87">
          <cell r="C87" t="str">
            <v>MAT. BETUMINOSO</v>
          </cell>
          <cell r="DG87">
            <v>0</v>
          </cell>
        </row>
        <row r="88">
          <cell r="B88" t="str">
            <v>Tr. Com. Bet. 01</v>
          </cell>
          <cell r="C88" t="str">
            <v>Transporte comercial de material betuminoso a quente, IS Nº 2, de 18/01/2011, julho/2012</v>
          </cell>
          <cell r="D88" t="str">
            <v>t</v>
          </cell>
          <cell r="H88">
            <v>413.39</v>
          </cell>
          <cell r="AG88">
            <v>1</v>
          </cell>
          <cell r="DG88">
            <v>0</v>
          </cell>
        </row>
        <row r="89">
          <cell r="B89" t="str">
            <v>Tr. Com. Bet. 02</v>
          </cell>
          <cell r="C89" t="str">
            <v>Transporte comercial de material betuminoso a frio, IS Nº 2, de 18/01/2011, julho/2012</v>
          </cell>
          <cell r="D89" t="str">
            <v>t</v>
          </cell>
          <cell r="H89">
            <v>373.11</v>
          </cell>
          <cell r="AG89">
            <v>1</v>
          </cell>
          <cell r="DG89">
            <v>0</v>
          </cell>
        </row>
        <row r="90">
          <cell r="DG90">
            <v>0</v>
          </cell>
        </row>
        <row r="91">
          <cell r="DG91">
            <v>0</v>
          </cell>
        </row>
        <row r="92">
          <cell r="DG92">
            <v>0</v>
          </cell>
        </row>
        <row r="93">
          <cell r="DG93">
            <v>0</v>
          </cell>
        </row>
        <row r="94">
          <cell r="DG94">
            <v>0</v>
          </cell>
        </row>
        <row r="95">
          <cell r="C95" t="str">
            <v>OBRAS DE ARTE CORRENTES E OBRAS DE ARTE ESPECIAL</v>
          </cell>
          <cell r="DG95">
            <v>0</v>
          </cell>
        </row>
        <row r="96">
          <cell r="C96" t="str">
            <v>SERVIÇOS</v>
          </cell>
          <cell r="DG96">
            <v>0</v>
          </cell>
        </row>
        <row r="97">
          <cell r="DG97">
            <v>0</v>
          </cell>
        </row>
        <row r="98">
          <cell r="B98" t="str">
            <v>2 S 04 100 53</v>
          </cell>
          <cell r="C98" t="str">
            <v>Corpo BSTC D=1,00 m AC/BC/PC</v>
          </cell>
          <cell r="D98" t="str">
            <v>m</v>
          </cell>
          <cell r="F98">
            <v>0.26700000000000002</v>
          </cell>
          <cell r="H98">
            <v>691.95</v>
          </cell>
          <cell r="I98" t="str">
            <v>2 S 04 100 53 - Corpo BSTC D=1,00 m AC/BC/PC m 546,14 145,82 691,95</v>
          </cell>
          <cell r="J98">
            <v>1</v>
          </cell>
          <cell r="L98">
            <v>0.2051</v>
          </cell>
          <cell r="O98" t="str">
            <v>E402</v>
          </cell>
          <cell r="P98" t="str">
            <v>E404</v>
          </cell>
          <cell r="Q98" t="str">
            <v>E434</v>
          </cell>
          <cell r="X98">
            <v>0.03</v>
          </cell>
          <cell r="Y98">
            <v>0.01</v>
          </cell>
          <cell r="Z98">
            <v>0.03</v>
          </cell>
          <cell r="BT98" t="str">
            <v>1 A 00 908 51</v>
          </cell>
          <cell r="BU98" t="str">
            <v>1 A 01 401 01</v>
          </cell>
          <cell r="BV98" t="str">
            <v>1 A 01 512 60</v>
          </cell>
          <cell r="BW98" t="str">
            <v>1 A 01 604 51</v>
          </cell>
          <cell r="BX98" t="str">
            <v>1 A 01 765 51</v>
          </cell>
          <cell r="BY98">
            <v>0.2</v>
          </cell>
          <cell r="BZ98">
            <v>0.224</v>
          </cell>
          <cell r="CA98">
            <v>0.56999999999999995</v>
          </cell>
          <cell r="CB98">
            <v>1.2999999999999999E-2</v>
          </cell>
          <cell r="CC98">
            <v>1</v>
          </cell>
          <cell r="CD98" t="str">
            <v>Construção Rodoviária</v>
          </cell>
          <cell r="CH98">
            <v>0.4007</v>
          </cell>
          <cell r="CI98">
            <v>0.78169999999999995</v>
          </cell>
          <cell r="CJ98">
            <v>0.25650000000000001</v>
          </cell>
          <cell r="CL98">
            <v>0.27760000000000001</v>
          </cell>
          <cell r="CM98">
            <v>5.5999999999999999E-3</v>
          </cell>
          <cell r="CN98">
            <v>1.0129999999999999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G98">
            <v>3</v>
          </cell>
        </row>
        <row r="99">
          <cell r="B99" t="str">
            <v>2 S 04 100 53 (modif.)</v>
          </cell>
          <cell r="C99" t="str">
            <v>Corpo BSTC D=1,00 m BC/PC</v>
          </cell>
          <cell r="D99" t="str">
            <v>m</v>
          </cell>
          <cell r="F99">
            <v>0.26700000000000002</v>
          </cell>
          <cell r="H99">
            <v>681.08</v>
          </cell>
          <cell r="J99">
            <v>1</v>
          </cell>
          <cell r="L99">
            <v>0.2051</v>
          </cell>
          <cell r="O99" t="str">
            <v>E402</v>
          </cell>
          <cell r="P99" t="str">
            <v>E404</v>
          </cell>
          <cell r="Q99" t="str">
            <v>E434</v>
          </cell>
          <cell r="X99">
            <v>0.03</v>
          </cell>
          <cell r="Y99">
            <v>0.01</v>
          </cell>
          <cell r="Z99">
            <v>0.03</v>
          </cell>
          <cell r="AG99">
            <v>1</v>
          </cell>
          <cell r="AH99">
            <v>1</v>
          </cell>
          <cell r="AI99">
            <v>1</v>
          </cell>
          <cell r="AP99" t="str">
            <v>T501</v>
          </cell>
          <cell r="AQ99" t="str">
            <v>T604</v>
          </cell>
          <cell r="AR99" t="str">
            <v>T701</v>
          </cell>
          <cell r="AU99">
            <v>2.7</v>
          </cell>
          <cell r="AV99">
            <v>0.5</v>
          </cell>
          <cell r="AW99">
            <v>1.5</v>
          </cell>
          <cell r="BT99" t="str">
            <v>1 A 00 908 51 (Modif.)</v>
          </cell>
          <cell r="BU99" t="str">
            <v>1 A 01 401 01</v>
          </cell>
          <cell r="BV99" t="str">
            <v>1 A 01 512 60 (Modif.)</v>
          </cell>
          <cell r="BW99" t="str">
            <v>1 A 01 604 51 (Modif.)</v>
          </cell>
          <cell r="BX99" t="str">
            <v>1 A 01 765 51 (Modif.)</v>
          </cell>
          <cell r="BY99">
            <v>0.2</v>
          </cell>
          <cell r="BZ99">
            <v>0.224</v>
          </cell>
          <cell r="CA99">
            <v>0.56999999999999995</v>
          </cell>
          <cell r="CB99">
            <v>1.2999999999999999E-2</v>
          </cell>
          <cell r="CC99">
            <v>1</v>
          </cell>
          <cell r="CD99" t="str">
            <v>Construção Rodoviária</v>
          </cell>
          <cell r="CH99">
            <v>0.4007</v>
          </cell>
          <cell r="CI99">
            <v>0.78169999999999995</v>
          </cell>
          <cell r="CJ99">
            <v>0.25650000000000001</v>
          </cell>
          <cell r="CL99">
            <v>0.27760000000000001</v>
          </cell>
          <cell r="CM99">
            <v>5.5999999999999999E-3</v>
          </cell>
          <cell r="CN99">
            <v>1.0129999999999999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G99">
            <v>3</v>
          </cell>
        </row>
        <row r="100">
          <cell r="B100" t="str">
            <v>2 S 04 110 51</v>
          </cell>
          <cell r="C100" t="str">
            <v>Corpo BDTC D=1,00 m AC/BC/PC</v>
          </cell>
          <cell r="D100" t="str">
            <v>m</v>
          </cell>
          <cell r="F100">
            <v>0.26700000000000002</v>
          </cell>
          <cell r="H100">
            <v>1416.47</v>
          </cell>
          <cell r="I100" t="str">
            <v>2 S 04 110 51 - Corpo BDTC D=1,00 m AC/BC/PC m 1.117,97 298,50 1.416,47</v>
          </cell>
          <cell r="J100">
            <v>1</v>
          </cell>
          <cell r="L100">
            <v>0.2051</v>
          </cell>
          <cell r="O100" t="str">
            <v>E402</v>
          </cell>
          <cell r="P100" t="str">
            <v>E404</v>
          </cell>
          <cell r="Q100" t="str">
            <v>E434</v>
          </cell>
          <cell r="X100">
            <v>0.06</v>
          </cell>
          <cell r="Y100">
            <v>0.02</v>
          </cell>
          <cell r="Z100">
            <v>7.0000000000000007E-2</v>
          </cell>
          <cell r="AG100">
            <v>1</v>
          </cell>
          <cell r="AH100">
            <v>1</v>
          </cell>
          <cell r="AI100">
            <v>1</v>
          </cell>
          <cell r="AP100" t="str">
            <v>T501</v>
          </cell>
          <cell r="AQ100" t="str">
            <v>T604</v>
          </cell>
          <cell r="AR100" t="str">
            <v>T701</v>
          </cell>
          <cell r="AU100">
            <v>4</v>
          </cell>
          <cell r="AV100">
            <v>1</v>
          </cell>
          <cell r="AW100">
            <v>3</v>
          </cell>
          <cell r="BT100" t="str">
            <v>1 A 00 903 51</v>
          </cell>
          <cell r="BU100" t="str">
            <v>1 A 01 401 01</v>
          </cell>
          <cell r="BV100" t="str">
            <v>1 A 01 512 60</v>
          </cell>
          <cell r="BW100" t="str">
            <v>1 A 01 604 51</v>
          </cell>
          <cell r="BX100" t="str">
            <v>1 A 01 765 51</v>
          </cell>
          <cell r="BY100">
            <v>0.2</v>
          </cell>
          <cell r="BZ100">
            <v>0.224</v>
          </cell>
          <cell r="CA100">
            <v>1.41</v>
          </cell>
          <cell r="CB100">
            <v>2.5999999999999999E-2</v>
          </cell>
          <cell r="CC100">
            <v>2</v>
          </cell>
          <cell r="CD100" t="str">
            <v>Construção Rodoviária</v>
          </cell>
          <cell r="CH100">
            <v>0.98050000000000004</v>
          </cell>
          <cell r="CI100">
            <v>1.7032</v>
          </cell>
          <cell r="CJ100">
            <v>0.63449999999999995</v>
          </cell>
          <cell r="CL100">
            <v>0.61460000000000004</v>
          </cell>
          <cell r="CM100">
            <v>5.5999999999999999E-3</v>
          </cell>
          <cell r="CN100">
            <v>2.0259999999999998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G100">
            <v>3</v>
          </cell>
        </row>
        <row r="101">
          <cell r="B101" t="str">
            <v>2 S 04 110 51 (modif.)</v>
          </cell>
          <cell r="C101" t="str">
            <v xml:space="preserve">Corpo BDTC D=1,00 m BC/PC </v>
          </cell>
          <cell r="D101" t="str">
            <v>m</v>
          </cell>
          <cell r="F101">
            <v>0.26700000000000002</v>
          </cell>
          <cell r="H101">
            <v>1391.86</v>
          </cell>
          <cell r="J101">
            <v>1</v>
          </cell>
          <cell r="L101">
            <v>0.2051</v>
          </cell>
          <cell r="O101" t="str">
            <v>E402</v>
          </cell>
          <cell r="P101" t="str">
            <v>E404</v>
          </cell>
          <cell r="Q101" t="str">
            <v>E434</v>
          </cell>
          <cell r="X101">
            <v>0.06</v>
          </cell>
          <cell r="Y101">
            <v>0.02</v>
          </cell>
          <cell r="Z101">
            <v>7.0000000000000007E-2</v>
          </cell>
          <cell r="AG101">
            <v>1</v>
          </cell>
          <cell r="AH101">
            <v>1</v>
          </cell>
          <cell r="AI101">
            <v>1</v>
          </cell>
          <cell r="AP101" t="str">
            <v>T501</v>
          </cell>
          <cell r="AQ101" t="str">
            <v>T604</v>
          </cell>
          <cell r="AR101" t="str">
            <v>T701</v>
          </cell>
          <cell r="AU101">
            <v>4</v>
          </cell>
          <cell r="AV101">
            <v>1</v>
          </cell>
          <cell r="AW101">
            <v>3</v>
          </cell>
          <cell r="BT101" t="str">
            <v>1 A 00 903 51 (Modif.)</v>
          </cell>
          <cell r="BU101" t="str">
            <v>1 A 01 401 01</v>
          </cell>
          <cell r="BV101" t="str">
            <v>1 A 01 512 60 (Modif.)</v>
          </cell>
          <cell r="BW101" t="str">
            <v>1 A 01 604 51 (Modif.)</v>
          </cell>
          <cell r="BX101" t="str">
            <v>1 A 01 765 51 (Modif.)</v>
          </cell>
          <cell r="BY101">
            <v>0.2</v>
          </cell>
          <cell r="BZ101">
            <v>0.224</v>
          </cell>
          <cell r="CA101">
            <v>1.41</v>
          </cell>
          <cell r="CB101">
            <v>2.5999999999999999E-2</v>
          </cell>
          <cell r="CC101">
            <v>2</v>
          </cell>
          <cell r="CD101" t="str">
            <v>Construção Rodoviária</v>
          </cell>
          <cell r="CH101">
            <v>0.98050000000000004</v>
          </cell>
          <cell r="CI101">
            <v>1.7032</v>
          </cell>
          <cell r="CJ101">
            <v>0.63449999999999995</v>
          </cell>
          <cell r="CL101">
            <v>0.61460000000000004</v>
          </cell>
          <cell r="CM101">
            <v>5.5999999999999999E-3</v>
          </cell>
          <cell r="CN101">
            <v>2.0259999999999998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3</v>
          </cell>
        </row>
        <row r="102">
          <cell r="B102" t="str">
            <v>2 S 04 120 51</v>
          </cell>
          <cell r="C102" t="str">
            <v>Corpo BTTC D=1,00 m AC/BC/PC</v>
          </cell>
          <cell r="D102" t="str">
            <v>m</v>
          </cell>
          <cell r="F102">
            <v>0.26700000000000002</v>
          </cell>
          <cell r="H102">
            <v>1987.93</v>
          </cell>
          <cell r="I102" t="str">
            <v>2 S 04 120 51 - Corpo BTTC D=1,00 m AC/BC/PC m 1.569,01 418,92 1.987,93</v>
          </cell>
          <cell r="J102">
            <v>1</v>
          </cell>
          <cell r="L102">
            <v>0.2051</v>
          </cell>
          <cell r="O102" t="str">
            <v>E402</v>
          </cell>
          <cell r="P102" t="str">
            <v>E404</v>
          </cell>
          <cell r="Q102" t="str">
            <v>E434</v>
          </cell>
          <cell r="X102">
            <v>0.11</v>
          </cell>
          <cell r="Y102">
            <v>0.02</v>
          </cell>
          <cell r="Z102">
            <v>0.1</v>
          </cell>
          <cell r="AG102">
            <v>1</v>
          </cell>
          <cell r="AH102">
            <v>1</v>
          </cell>
          <cell r="AI102">
            <v>1</v>
          </cell>
          <cell r="AP102" t="str">
            <v>T501</v>
          </cell>
          <cell r="AQ102" t="str">
            <v>T604</v>
          </cell>
          <cell r="AR102" t="str">
            <v>T701</v>
          </cell>
          <cell r="AU102">
            <v>5.4</v>
          </cell>
          <cell r="AV102">
            <v>1.5</v>
          </cell>
          <cell r="AW102">
            <v>4.5</v>
          </cell>
          <cell r="BT102" t="str">
            <v>1 A 00 911 51</v>
          </cell>
          <cell r="BU102" t="str">
            <v>1 A 01 401 01</v>
          </cell>
          <cell r="BV102" t="str">
            <v>1 A 01 512 60</v>
          </cell>
          <cell r="BW102" t="str">
            <v>1 A 01 604 51</v>
          </cell>
          <cell r="BX102" t="str">
            <v>1 A 01 765 51</v>
          </cell>
          <cell r="BY102">
            <v>0.2</v>
          </cell>
          <cell r="BZ102">
            <v>0.224</v>
          </cell>
          <cell r="CA102">
            <v>1.7110000000000001</v>
          </cell>
          <cell r="CB102">
            <v>3.9E-2</v>
          </cell>
          <cell r="CC102">
            <v>3</v>
          </cell>
          <cell r="CD102" t="str">
            <v>Construção Rodoviária</v>
          </cell>
          <cell r="CH102">
            <v>1.2027000000000001</v>
          </cell>
          <cell r="CI102">
            <v>1.2148000000000001</v>
          </cell>
          <cell r="CJ102">
            <v>0.77</v>
          </cell>
          <cell r="CL102">
            <v>0.83309999999999995</v>
          </cell>
          <cell r="CM102">
            <v>5.5999999999999999E-3</v>
          </cell>
          <cell r="CN102">
            <v>3.0390000000000001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G102">
            <v>3</v>
          </cell>
        </row>
        <row r="103">
          <cell r="B103" t="str">
            <v>2 S 04 120 51 (modif.)</v>
          </cell>
          <cell r="C103" t="str">
            <v>Corpo BTTC D=1,00 m BC/PC</v>
          </cell>
          <cell r="D103" t="str">
            <v>m</v>
          </cell>
          <cell r="F103">
            <v>0.26700000000000002</v>
          </cell>
          <cell r="H103" t="e">
            <v>#N/A</v>
          </cell>
          <cell r="J103">
            <v>1</v>
          </cell>
          <cell r="L103">
            <v>0.2051</v>
          </cell>
          <cell r="O103" t="str">
            <v>E402</v>
          </cell>
          <cell r="P103" t="str">
            <v>E404</v>
          </cell>
          <cell r="Q103" t="str">
            <v>E434</v>
          </cell>
          <cell r="X103">
            <v>0.11</v>
          </cell>
          <cell r="Y103">
            <v>0.02</v>
          </cell>
          <cell r="Z103">
            <v>0.1</v>
          </cell>
          <cell r="AG103">
            <v>1</v>
          </cell>
          <cell r="AH103">
            <v>1</v>
          </cell>
          <cell r="AI103">
            <v>1</v>
          </cell>
          <cell r="AP103" t="str">
            <v>T501</v>
          </cell>
          <cell r="AQ103" t="str">
            <v>T604</v>
          </cell>
          <cell r="AR103" t="str">
            <v>T701</v>
          </cell>
          <cell r="AU103">
            <v>5.4</v>
          </cell>
          <cell r="AV103">
            <v>1.5</v>
          </cell>
          <cell r="AW103">
            <v>4.5</v>
          </cell>
          <cell r="BT103" t="str">
            <v>1 A 00 911 51 (Modif.)</v>
          </cell>
          <cell r="BU103" t="str">
            <v>1 A 01 401 01</v>
          </cell>
          <cell r="BV103" t="str">
            <v>1 A 01 512 60 (Modif.)</v>
          </cell>
          <cell r="BW103" t="str">
            <v>1 A 01 604 51 (Modif.)</v>
          </cell>
          <cell r="BX103" t="str">
            <v>1 A 01 765 51 (Modif.)</v>
          </cell>
          <cell r="BY103">
            <v>0.2</v>
          </cell>
          <cell r="BZ103">
            <v>0.224</v>
          </cell>
          <cell r="CA103">
            <v>1.7110000000000001</v>
          </cell>
          <cell r="CB103">
            <v>3.9E-2</v>
          </cell>
          <cell r="CC103">
            <v>3</v>
          </cell>
          <cell r="CD103" t="str">
            <v>Construção Rodoviária</v>
          </cell>
          <cell r="CH103">
            <v>1.2027000000000001</v>
          </cell>
          <cell r="CI103">
            <v>1.2148000000000001</v>
          </cell>
          <cell r="CJ103">
            <v>0.77</v>
          </cell>
          <cell r="CL103">
            <v>0.83309999999999995</v>
          </cell>
          <cell r="CM103">
            <v>5.5999999999999999E-3</v>
          </cell>
          <cell r="CN103">
            <v>3.0390000000000001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3</v>
          </cell>
        </row>
        <row r="104">
          <cell r="DG104">
            <v>0</v>
          </cell>
        </row>
        <row r="105">
          <cell r="DG105">
            <v>0</v>
          </cell>
        </row>
        <row r="106">
          <cell r="B106" t="str">
            <v>2 S 04 101 53</v>
          </cell>
          <cell r="C106" t="str">
            <v>Boca BSTC D=1,00 m normal AC/BC/PC</v>
          </cell>
          <cell r="D106" t="str">
            <v>und</v>
          </cell>
          <cell r="F106">
            <v>0.26700000000000002</v>
          </cell>
          <cell r="H106">
            <v>1920.69</v>
          </cell>
          <cell r="I106" t="str">
            <v>2 S 04 101 53 - Boca BSTC D=1,00 m normal AC/BC/PC und 1.515,94 404,76 1.920,69</v>
          </cell>
          <cell r="J106">
            <v>1</v>
          </cell>
          <cell r="L106">
            <v>0.15509999999999999</v>
          </cell>
          <cell r="O106" t="str">
            <v>E402</v>
          </cell>
          <cell r="P106" t="str">
            <v>E404</v>
          </cell>
          <cell r="X106">
            <v>0.08</v>
          </cell>
          <cell r="Y106">
            <v>0.03</v>
          </cell>
          <cell r="AG106">
            <v>1</v>
          </cell>
          <cell r="AH106">
            <v>1</v>
          </cell>
          <cell r="AP106" t="str">
            <v>T501</v>
          </cell>
          <cell r="AU106">
            <v>4.18</v>
          </cell>
          <cell r="BT106" t="str">
            <v>1 A 01 401 01</v>
          </cell>
          <cell r="BU106" t="str">
            <v>1 A 01 512 60</v>
          </cell>
          <cell r="BV106" t="str">
            <v>1 A 01 603 51</v>
          </cell>
          <cell r="BY106">
            <v>15.68</v>
          </cell>
          <cell r="BZ106">
            <v>3.5670000000000002</v>
          </cell>
          <cell r="CA106">
            <v>0.1</v>
          </cell>
          <cell r="CD106" t="str">
            <v>Construção Rodoviária</v>
          </cell>
          <cell r="CH106">
            <v>2.5246</v>
          </cell>
          <cell r="CI106">
            <v>1.8476999999999999</v>
          </cell>
          <cell r="CJ106">
            <v>1.6052</v>
          </cell>
          <cell r="CL106">
            <v>0.82899999999999996</v>
          </cell>
          <cell r="CM106">
            <v>3.9199999999999999E-2</v>
          </cell>
          <cell r="CN106">
            <v>0.82899999999999996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G106">
            <v>2</v>
          </cell>
        </row>
        <row r="107">
          <cell r="B107" t="str">
            <v>2 S 04 101 53 (modif.)</v>
          </cell>
          <cell r="C107" t="str">
            <v>Boca BSTC D=1,00 m normal BC/PC</v>
          </cell>
          <cell r="D107" t="str">
            <v>und</v>
          </cell>
          <cell r="F107">
            <v>0.26700000000000002</v>
          </cell>
          <cell r="H107">
            <v>1881.08</v>
          </cell>
          <cell r="J107">
            <v>1</v>
          </cell>
          <cell r="L107">
            <v>0.15509999999999999</v>
          </cell>
          <cell r="O107" t="str">
            <v>E402</v>
          </cell>
          <cell r="P107" t="str">
            <v>E404</v>
          </cell>
          <cell r="X107">
            <v>0.08</v>
          </cell>
          <cell r="Y107">
            <v>0.03</v>
          </cell>
          <cell r="AG107">
            <v>1</v>
          </cell>
          <cell r="AH107">
            <v>1</v>
          </cell>
          <cell r="AP107" t="str">
            <v>T501</v>
          </cell>
          <cell r="AU107">
            <v>4.18</v>
          </cell>
          <cell r="BT107" t="str">
            <v>1 A 01 401 01</v>
          </cell>
          <cell r="BU107" t="str">
            <v>1 A 01 512 60 (Modif.)</v>
          </cell>
          <cell r="BV107" t="str">
            <v>1 A 01 603 51 (Modif.)</v>
          </cell>
          <cell r="BY107">
            <v>15.68</v>
          </cell>
          <cell r="BZ107">
            <v>3.5670000000000002</v>
          </cell>
          <cell r="CA107">
            <v>0.1</v>
          </cell>
          <cell r="CD107" t="str">
            <v>Construção Rodoviária</v>
          </cell>
          <cell r="CH107">
            <v>2.5246</v>
          </cell>
          <cell r="CI107">
            <v>1.8476999999999999</v>
          </cell>
          <cell r="CJ107">
            <v>1.6052</v>
          </cell>
          <cell r="CL107">
            <v>0.82899999999999996</v>
          </cell>
          <cell r="CM107">
            <v>3.9199999999999999E-2</v>
          </cell>
          <cell r="CN107">
            <v>0.82899999999999996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2</v>
          </cell>
        </row>
        <row r="108">
          <cell r="B108" t="str">
            <v>2 S 04 111 51</v>
          </cell>
          <cell r="C108" t="str">
            <v>Boca BDTC D=1,00 m normal BC/PC</v>
          </cell>
          <cell r="D108" t="str">
            <v>und</v>
          </cell>
          <cell r="F108">
            <v>0.26700000000000002</v>
          </cell>
          <cell r="H108">
            <v>2690.98</v>
          </cell>
          <cell r="I108" t="str">
            <v>2 S 04 111 51 - Boca BDTC D=1,00 m normal AC/BC/PC und 2.123,90 567,08 2.690,98</v>
          </cell>
          <cell r="J108">
            <v>1</v>
          </cell>
          <cell r="L108">
            <v>0.15509999999999999</v>
          </cell>
          <cell r="O108" t="str">
            <v>E402</v>
          </cell>
          <cell r="P108" t="str">
            <v>E404</v>
          </cell>
          <cell r="X108">
            <v>0.11</v>
          </cell>
          <cell r="Y108">
            <v>0.05</v>
          </cell>
          <cell r="AG108">
            <v>1</v>
          </cell>
          <cell r="AH108">
            <v>1</v>
          </cell>
          <cell r="AP108" t="str">
            <v>T501</v>
          </cell>
          <cell r="AU108">
            <v>5.91</v>
          </cell>
          <cell r="BT108" t="str">
            <v>1 A 01 401 01</v>
          </cell>
          <cell r="BU108" t="str">
            <v>1 A 01 512 60</v>
          </cell>
          <cell r="BV108" t="str">
            <v>1 A 01 603 51</v>
          </cell>
          <cell r="BY108">
            <v>21.08</v>
          </cell>
          <cell r="BZ108">
            <v>5.1059999999999999</v>
          </cell>
          <cell r="CA108">
            <v>0.16</v>
          </cell>
          <cell r="CD108" t="str">
            <v>Construção Rodoviária</v>
          </cell>
          <cell r="CH108">
            <v>3.6402999999999999</v>
          </cell>
          <cell r="CI108">
            <v>2.6448999999999998</v>
          </cell>
          <cell r="CJ108">
            <v>1.2977000000000001</v>
          </cell>
          <cell r="CL108">
            <v>1.1942999999999999</v>
          </cell>
          <cell r="CM108">
            <v>5.5E-2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2</v>
          </cell>
        </row>
        <row r="109">
          <cell r="B109" t="str">
            <v>2 S 04 111 51 (modif.)</v>
          </cell>
          <cell r="C109" t="str">
            <v>Boca BDTC D=1,00 m normal BC/PC</v>
          </cell>
          <cell r="D109" t="str">
            <v>und</v>
          </cell>
          <cell r="F109">
            <v>0.26700000000000002</v>
          </cell>
          <cell r="H109">
            <v>2633.95</v>
          </cell>
          <cell r="J109">
            <v>1</v>
          </cell>
          <cell r="L109">
            <v>0.15509999999999999</v>
          </cell>
          <cell r="O109" t="str">
            <v>E402</v>
          </cell>
          <cell r="P109" t="str">
            <v>E404</v>
          </cell>
          <cell r="X109">
            <v>0.11</v>
          </cell>
          <cell r="Y109">
            <v>0.05</v>
          </cell>
          <cell r="AG109">
            <v>1</v>
          </cell>
          <cell r="AH109">
            <v>1</v>
          </cell>
          <cell r="AP109" t="str">
            <v>T501</v>
          </cell>
          <cell r="AU109">
            <v>5.91</v>
          </cell>
          <cell r="BT109" t="str">
            <v>1 A 01 401 01</v>
          </cell>
          <cell r="BU109" t="str">
            <v>1 A 01 512 60 (Modif.)</v>
          </cell>
          <cell r="BV109" t="str">
            <v>1 A 01 603 51 (Modif.)</v>
          </cell>
          <cell r="BY109">
            <v>21.08</v>
          </cell>
          <cell r="BZ109">
            <v>5.1059999999999999</v>
          </cell>
          <cell r="CA109">
            <v>0.16</v>
          </cell>
          <cell r="CD109" t="str">
            <v>Construção Rodoviária</v>
          </cell>
          <cell r="CH109">
            <v>3.6402999999999999</v>
          </cell>
          <cell r="CI109">
            <v>2.6448999999999998</v>
          </cell>
          <cell r="CJ109">
            <v>1.2977000000000001</v>
          </cell>
          <cell r="CL109">
            <v>1.1942999999999999</v>
          </cell>
          <cell r="CM109">
            <v>5.5E-2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G109">
            <v>2</v>
          </cell>
        </row>
        <row r="110">
          <cell r="B110" t="str">
            <v>2 S 04 121 51</v>
          </cell>
          <cell r="C110" t="str">
            <v>Boca BTTC D=1,00 m normal AC/BC/PC</v>
          </cell>
          <cell r="D110" t="str">
            <v>und</v>
          </cell>
          <cell r="F110">
            <v>0.26700000000000002</v>
          </cell>
          <cell r="H110">
            <v>3473.34</v>
          </cell>
          <cell r="I110" t="str">
            <v>2 S 04 121 51 - Boca BTTC D=1,00 m normal AC/BC/PC und 2.741,39 731,95 3.473,34</v>
          </cell>
          <cell r="J110">
            <v>1</v>
          </cell>
          <cell r="L110">
            <v>0.15509999999999999</v>
          </cell>
          <cell r="O110" t="str">
            <v>E402</v>
          </cell>
          <cell r="P110" t="str">
            <v>E404</v>
          </cell>
          <cell r="X110">
            <v>0.2</v>
          </cell>
          <cell r="Y110">
            <v>0.06</v>
          </cell>
          <cell r="AG110">
            <v>1</v>
          </cell>
          <cell r="AH110">
            <v>1</v>
          </cell>
          <cell r="AP110" t="str">
            <v>T501</v>
          </cell>
          <cell r="AU110">
            <v>7.66</v>
          </cell>
          <cell r="BT110" t="str">
            <v>1 A 01 401 01</v>
          </cell>
          <cell r="BU110" t="str">
            <v>1 A 01 512 60</v>
          </cell>
          <cell r="BV110" t="str">
            <v>1 A 01 603 51</v>
          </cell>
          <cell r="BY110">
            <v>26.48</v>
          </cell>
          <cell r="BZ110">
            <v>6.6449999999999996</v>
          </cell>
          <cell r="CA110">
            <v>0.23</v>
          </cell>
          <cell r="CD110" t="str">
            <v>Construção Rodoviária</v>
          </cell>
          <cell r="CH110">
            <v>4.7718999999999996</v>
          </cell>
          <cell r="CI110">
            <v>3.4420999999999999</v>
          </cell>
          <cell r="CJ110">
            <v>2.9903</v>
          </cell>
          <cell r="CL110">
            <v>1.5641</v>
          </cell>
          <cell r="CM110">
            <v>0.66200000000000003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G110">
            <v>2</v>
          </cell>
        </row>
        <row r="111">
          <cell r="B111" t="str">
            <v>2 S 04 121 51 (modif.)</v>
          </cell>
          <cell r="C111" t="str">
            <v>Boca BTTC D=1,00 m normal BC/PC</v>
          </cell>
          <cell r="D111" t="str">
            <v>und</v>
          </cell>
          <cell r="F111">
            <v>0.26700000000000002</v>
          </cell>
          <cell r="H111">
            <v>3398.7</v>
          </cell>
          <cell r="J111">
            <v>1</v>
          </cell>
          <cell r="L111">
            <v>0.15509999999999999</v>
          </cell>
          <cell r="O111" t="str">
            <v>E402</v>
          </cell>
          <cell r="P111" t="str">
            <v>E404</v>
          </cell>
          <cell r="X111">
            <v>0.2</v>
          </cell>
          <cell r="Y111">
            <v>0.06</v>
          </cell>
          <cell r="AG111">
            <v>1</v>
          </cell>
          <cell r="AH111">
            <v>1</v>
          </cell>
          <cell r="AP111" t="str">
            <v>T501</v>
          </cell>
          <cell r="AU111">
            <v>7.66</v>
          </cell>
          <cell r="BT111" t="str">
            <v>1 A 01 401 01</v>
          </cell>
          <cell r="BU111" t="str">
            <v>1 A 01 512 60 (Modif.)</v>
          </cell>
          <cell r="BV111" t="str">
            <v>1 A 01 603 51 (Modif.)</v>
          </cell>
          <cell r="BY111">
            <v>26.48</v>
          </cell>
          <cell r="BZ111">
            <v>6.6449999999999996</v>
          </cell>
          <cell r="CA111">
            <v>0.23</v>
          </cell>
          <cell r="CD111" t="str">
            <v>Construção Rodoviária</v>
          </cell>
          <cell r="CH111">
            <v>4.7718999999999996</v>
          </cell>
          <cell r="CI111">
            <v>3.4420999999999999</v>
          </cell>
          <cell r="CJ111">
            <v>2.9903</v>
          </cell>
          <cell r="CL111">
            <v>1.5641</v>
          </cell>
          <cell r="CM111">
            <v>0.66200000000000003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G111">
            <v>2</v>
          </cell>
        </row>
        <row r="112">
          <cell r="DG112">
            <v>0</v>
          </cell>
        </row>
        <row r="113">
          <cell r="DG113">
            <v>0</v>
          </cell>
        </row>
        <row r="114">
          <cell r="C114" t="str">
            <v>DRENAGEM SUPERFICIAL</v>
          </cell>
          <cell r="DG114">
            <v>0</v>
          </cell>
        </row>
        <row r="115">
          <cell r="C115" t="str">
            <v>SERVIÇOS</v>
          </cell>
          <cell r="DG115">
            <v>0</v>
          </cell>
        </row>
        <row r="116">
          <cell r="B116" t="str">
            <v>2 S 04 910 55</v>
          </cell>
          <cell r="C116" t="str">
            <v>Meio-fio de concreto - MFC 05 AC/BC</v>
          </cell>
          <cell r="D116" t="str">
            <v>m</v>
          </cell>
          <cell r="F116">
            <v>0.26700000000000002</v>
          </cell>
          <cell r="H116">
            <v>30.04</v>
          </cell>
          <cell r="I116" t="str">
            <v>2 S 04 910 55 - Meio-fio de concreto - MFC 05 AC/BC m 23,71 6,33 30,04</v>
          </cell>
          <cell r="J116">
            <v>1</v>
          </cell>
          <cell r="L116">
            <v>0.15509999999999999</v>
          </cell>
          <cell r="AP116" t="str">
            <v>T501</v>
          </cell>
          <cell r="AU116">
            <v>0.2</v>
          </cell>
          <cell r="BT116" t="str">
            <v>1 A 01 401 01</v>
          </cell>
          <cell r="BU116" t="str">
            <v>1 A 01 410 51</v>
          </cell>
          <cell r="BV116" t="str">
            <v>1 A 01 415 51</v>
          </cell>
          <cell r="BW116" t="str">
            <v>1 A 01 890 01</v>
          </cell>
          <cell r="BX116" t="str">
            <v>1 A 01 894 51</v>
          </cell>
          <cell r="BY116">
            <v>6.3E-2</v>
          </cell>
          <cell r="BZ116">
            <v>1.4E-2</v>
          </cell>
          <cell r="CA116">
            <v>3.4000000000000002E-2</v>
          </cell>
          <cell r="CB116">
            <v>0.05</v>
          </cell>
          <cell r="CC116">
            <v>3.2000000000000001E-2</v>
          </cell>
          <cell r="CD116" t="str">
            <v>Construção Rodoviária</v>
          </cell>
          <cell r="CH116">
            <v>6.7599999999999993E-2</v>
          </cell>
          <cell r="CI116">
            <v>0.1181</v>
          </cell>
          <cell r="CL116">
            <v>1.24E-2</v>
          </cell>
          <cell r="CM116">
            <v>9.9500000000000005E-3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G116">
            <v>0</v>
          </cell>
        </row>
        <row r="117">
          <cell r="B117" t="str">
            <v>2 S 04 910 55 (modif.)</v>
          </cell>
          <cell r="C117" t="str">
            <v>Meio-fio de concreto - MFC 05 BC</v>
          </cell>
          <cell r="D117" t="str">
            <v>m</v>
          </cell>
          <cell r="F117">
            <v>0.26700000000000002</v>
          </cell>
          <cell r="H117">
            <v>29.31</v>
          </cell>
          <cell r="J117">
            <v>1</v>
          </cell>
          <cell r="L117">
            <v>0.15509999999999999</v>
          </cell>
          <cell r="AP117" t="str">
            <v>T501</v>
          </cell>
          <cell r="AU117">
            <v>0.2</v>
          </cell>
          <cell r="BT117" t="str">
            <v>1 A 01 401 01</v>
          </cell>
          <cell r="BU117" t="str">
            <v>1 A 01 410 51 (Modif.)</v>
          </cell>
          <cell r="BV117" t="str">
            <v>1 A 01 415 51  (Modif.)</v>
          </cell>
          <cell r="BW117" t="str">
            <v>1 A 01 890 01</v>
          </cell>
          <cell r="BX117" t="str">
            <v>1 A 01 894 51</v>
          </cell>
          <cell r="BY117">
            <v>6.3E-2</v>
          </cell>
          <cell r="BZ117">
            <v>1.4E-2</v>
          </cell>
          <cell r="CA117">
            <v>3.4000000000000002E-2</v>
          </cell>
          <cell r="CB117">
            <v>0.05</v>
          </cell>
          <cell r="CC117">
            <v>3.2000000000000001E-2</v>
          </cell>
          <cell r="CD117" t="str">
            <v>Construção Rodoviária</v>
          </cell>
          <cell r="CH117">
            <v>6.7599999999999993E-2</v>
          </cell>
          <cell r="CI117">
            <v>0.1181</v>
          </cell>
          <cell r="CL117">
            <v>1.24E-2</v>
          </cell>
          <cell r="CM117">
            <v>9.9500000000000005E-3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G117">
            <v>0</v>
          </cell>
        </row>
        <row r="118">
          <cell r="B118" t="str">
            <v>2 S 04 900 52</v>
          </cell>
          <cell r="C118" t="str">
            <v>Sarjeta triangular de concreto - STC 02 AC/BC</v>
          </cell>
          <cell r="D118" t="str">
            <v>m</v>
          </cell>
          <cell r="F118">
            <v>0.26700000000000002</v>
          </cell>
          <cell r="H118">
            <v>40.89</v>
          </cell>
          <cell r="I118" t="str">
            <v>2 S 04 900 52 - Sarjeta triangular de concreto - STC 02 AC/BC m 32,27 8,62 40,89</v>
          </cell>
          <cell r="J118">
            <v>1</v>
          </cell>
          <cell r="L118">
            <v>0.15509999999999999</v>
          </cell>
          <cell r="AP118" t="str">
            <v>T501</v>
          </cell>
          <cell r="AU118">
            <v>0.21</v>
          </cell>
          <cell r="BT118" t="str">
            <v>1 A 01 120 01</v>
          </cell>
          <cell r="BU118" t="str">
            <v>1 A 01 415 51</v>
          </cell>
          <cell r="BV118" t="str">
            <v>1 A 01 790 01</v>
          </cell>
          <cell r="BW118" t="str">
            <v>1 A 01 890 01</v>
          </cell>
          <cell r="BY118">
            <v>0.2</v>
          </cell>
          <cell r="BZ118">
            <v>7.5999999999999998E-2</v>
          </cell>
          <cell r="CA118">
            <v>3.2500000000000001E-2</v>
          </cell>
          <cell r="CB118">
            <v>0.21</v>
          </cell>
          <cell r="CD118" t="str">
            <v>Construção Rodoviária</v>
          </cell>
          <cell r="CH118">
            <v>0.106</v>
          </cell>
          <cell r="CI118">
            <v>9.5799999999999996E-2</v>
          </cell>
          <cell r="CK118">
            <v>0.26</v>
          </cell>
          <cell r="CL118">
            <v>2.052E-2</v>
          </cell>
          <cell r="CM118">
            <v>1E-4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G118">
            <v>0</v>
          </cell>
        </row>
        <row r="119">
          <cell r="B119" t="str">
            <v>2 S 04 900 52 (modif.)</v>
          </cell>
          <cell r="C119" t="str">
            <v>Sarjeta triangular de concreto - STC 02 BC</v>
          </cell>
          <cell r="D119" t="str">
            <v>m</v>
          </cell>
          <cell r="F119">
            <v>0.26700000000000002</v>
          </cell>
          <cell r="H119">
            <v>39.76</v>
          </cell>
          <cell r="J119">
            <v>1</v>
          </cell>
          <cell r="L119">
            <v>0.15509999999999999</v>
          </cell>
          <cell r="AP119" t="str">
            <v>T501</v>
          </cell>
          <cell r="AU119">
            <v>0.21</v>
          </cell>
          <cell r="BT119" t="str">
            <v>1 A 01 120 01</v>
          </cell>
          <cell r="BU119" t="str">
            <v>1 A 01 415 51  (Modif.)</v>
          </cell>
          <cell r="BV119" t="str">
            <v>1 A 01 790 01</v>
          </cell>
          <cell r="BW119" t="str">
            <v>1 A 01 890 01</v>
          </cell>
          <cell r="BY119">
            <v>0.2</v>
          </cell>
          <cell r="BZ119">
            <v>7.5999999999999998E-2</v>
          </cell>
          <cell r="CA119">
            <v>3.2500000000000001E-2</v>
          </cell>
          <cell r="CB119">
            <v>0.21</v>
          </cell>
          <cell r="CD119" t="str">
            <v>Construção Rodoviária</v>
          </cell>
          <cell r="CH119">
            <v>0.106</v>
          </cell>
          <cell r="CI119">
            <v>9.5799999999999996E-2</v>
          </cell>
          <cell r="CK119">
            <v>0.26</v>
          </cell>
          <cell r="CL119">
            <v>2.052E-2</v>
          </cell>
          <cell r="CM119">
            <v>1E-4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G119">
            <v>0</v>
          </cell>
        </row>
        <row r="120">
          <cell r="B120" t="str">
            <v>2 S 04 942 52</v>
          </cell>
          <cell r="C120" t="str">
            <v>Entrada d'água - EDA 02 AC/BC</v>
          </cell>
          <cell r="D120" t="str">
            <v>und</v>
          </cell>
          <cell r="F120">
            <v>0.26700000000000002</v>
          </cell>
          <cell r="H120">
            <v>54.46</v>
          </cell>
          <cell r="I120" t="str">
            <v>2 S 04 942 52 - Entrada d'água - EDA 02 AC/BC und 42,98 11,48 54,46</v>
          </cell>
          <cell r="J120">
            <v>1</v>
          </cell>
          <cell r="L120">
            <v>0.15509999999999999</v>
          </cell>
          <cell r="AP120" t="str">
            <v>T501</v>
          </cell>
          <cell r="AU120">
            <v>0.13</v>
          </cell>
          <cell r="BT120" t="str">
            <v>1 A 01 401 01</v>
          </cell>
          <cell r="BU120" t="str">
            <v>1 A 01 412 51</v>
          </cell>
          <cell r="BY120">
            <v>0.01</v>
          </cell>
          <cell r="BZ120">
            <v>0.14000000000000001</v>
          </cell>
          <cell r="CD120" t="str">
            <v>Construção Rodoviária</v>
          </cell>
          <cell r="CH120">
            <v>0.1953</v>
          </cell>
          <cell r="CI120">
            <v>0.1764</v>
          </cell>
          <cell r="CL120">
            <v>3.78E-2</v>
          </cell>
          <cell r="CM120">
            <v>1.6000000000000001E-4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G120">
            <v>0</v>
          </cell>
        </row>
        <row r="121">
          <cell r="B121" t="str">
            <v>2 S 04 942 52 (modif.)</v>
          </cell>
          <cell r="C121" t="str">
            <v>Entrada d'água - EDA 02 BC</v>
          </cell>
          <cell r="D121" t="str">
            <v>und</v>
          </cell>
          <cell r="F121">
            <v>0.26700000000000002</v>
          </cell>
          <cell r="H121">
            <v>52.34</v>
          </cell>
          <cell r="J121">
            <v>1</v>
          </cell>
          <cell r="L121">
            <v>0.15509999999999999</v>
          </cell>
          <cell r="AP121" t="str">
            <v>T501</v>
          </cell>
          <cell r="AU121">
            <v>0.13</v>
          </cell>
          <cell r="BT121" t="str">
            <v>1 A 01 401 01</v>
          </cell>
          <cell r="BU121" t="str">
            <v>1 A 01 412 51 (Modif.)</v>
          </cell>
          <cell r="BY121">
            <v>0.01</v>
          </cell>
          <cell r="BZ121">
            <v>0.14000000000000001</v>
          </cell>
          <cell r="CD121" t="str">
            <v>Construção Rodoviária</v>
          </cell>
          <cell r="CH121">
            <v>0.1953</v>
          </cell>
          <cell r="CI121">
            <v>0.1764</v>
          </cell>
          <cell r="CL121">
            <v>3.78E-2</v>
          </cell>
          <cell r="CM121">
            <v>1.6000000000000001E-4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G121">
            <v>0</v>
          </cell>
        </row>
        <row r="122">
          <cell r="B122" t="str">
            <v>2 S 04 940 52</v>
          </cell>
          <cell r="C122" t="str">
            <v>Descida d'água tipo rap.canal retang.-DAR 02 AC/BC</v>
          </cell>
          <cell r="D122" t="str">
            <v>m</v>
          </cell>
          <cell r="F122">
            <v>0.26700000000000002</v>
          </cell>
          <cell r="H122">
            <v>79.86</v>
          </cell>
          <cell r="I122" t="str">
            <v>2 S 04 940 52 - Descida d'água tipo rap.canal retang.-DAR 02 AC/BC m 63,03 16,83 79,86</v>
          </cell>
          <cell r="J122">
            <v>1</v>
          </cell>
          <cell r="L122">
            <v>0.15509999999999999</v>
          </cell>
          <cell r="AP122" t="str">
            <v>T501</v>
          </cell>
          <cell r="AU122">
            <v>0.5</v>
          </cell>
          <cell r="BT122" t="str">
            <v>1 A 01 401 01</v>
          </cell>
          <cell r="BU122" t="str">
            <v>1 A 01 415 51</v>
          </cell>
          <cell r="BV122" t="str">
            <v>1 A 01 890 01</v>
          </cell>
          <cell r="BW122" t="str">
            <v>1 A 01 893 01</v>
          </cell>
          <cell r="BY122">
            <v>0.11</v>
          </cell>
          <cell r="BZ122">
            <v>0.13700000000000001</v>
          </cell>
          <cell r="CA122">
            <v>0.31</v>
          </cell>
          <cell r="CB122">
            <v>0.15</v>
          </cell>
          <cell r="CD122" t="str">
            <v>Construção Rodoviária</v>
          </cell>
          <cell r="CH122">
            <v>0.19109999999999999</v>
          </cell>
          <cell r="CI122">
            <v>0.17269999999999999</v>
          </cell>
          <cell r="CL122">
            <v>3.6990000000000002E-2</v>
          </cell>
          <cell r="CM122">
            <v>1.74E-3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G122">
            <v>0</v>
          </cell>
        </row>
        <row r="123">
          <cell r="B123" t="str">
            <v>2 S 04 940 52 (modif.)</v>
          </cell>
          <cell r="C123" t="str">
            <v>Descida d'água tipo rap.canal retang.-DAR 02 BC</v>
          </cell>
          <cell r="D123" t="str">
            <v>m</v>
          </cell>
          <cell r="F123">
            <v>0.26700000000000002</v>
          </cell>
          <cell r="H123">
            <v>77.790000000000006</v>
          </cell>
          <cell r="J123">
            <v>1</v>
          </cell>
          <cell r="L123">
            <v>0.15509999999999999</v>
          </cell>
          <cell r="AP123" t="str">
            <v>T501</v>
          </cell>
          <cell r="AU123">
            <v>0.5</v>
          </cell>
          <cell r="BT123" t="str">
            <v>1 A 01 401 01</v>
          </cell>
          <cell r="BU123" t="str">
            <v>1 A 01 415 51  (Modif.)</v>
          </cell>
          <cell r="BV123" t="str">
            <v>1 A 01 890 01</v>
          </cell>
          <cell r="BW123" t="str">
            <v>1 A 01 893 01</v>
          </cell>
          <cell r="BY123">
            <v>0.11</v>
          </cell>
          <cell r="BZ123">
            <v>0.13700000000000001</v>
          </cell>
          <cell r="CA123">
            <v>0.31</v>
          </cell>
          <cell r="CB123">
            <v>0.15</v>
          </cell>
          <cell r="CD123" t="str">
            <v>Construção Rodoviária</v>
          </cell>
          <cell r="CH123">
            <v>0.19109999999999999</v>
          </cell>
          <cell r="CI123">
            <v>0.17269999999999999</v>
          </cell>
          <cell r="CL123">
            <v>3.6990000000000002E-2</v>
          </cell>
          <cell r="CM123">
            <v>1.74E-3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G123">
            <v>0</v>
          </cell>
        </row>
        <row r="124">
          <cell r="DG124">
            <v>0</v>
          </cell>
        </row>
        <row r="125">
          <cell r="DG125">
            <v>0</v>
          </cell>
        </row>
        <row r="126">
          <cell r="DG126">
            <v>0</v>
          </cell>
        </row>
        <row r="127">
          <cell r="DG127">
            <v>0</v>
          </cell>
        </row>
        <row r="128">
          <cell r="C128" t="str">
            <v>FORMA/ AÇO/ CONCRETO/ ESCO</v>
          </cell>
          <cell r="DG128">
            <v>0</v>
          </cell>
        </row>
        <row r="129">
          <cell r="C129" t="str">
            <v>SERVIÇOS</v>
          </cell>
          <cell r="DG129">
            <v>0</v>
          </cell>
        </row>
        <row r="130">
          <cell r="B130" t="str">
            <v>2 S 03 010 01</v>
          </cell>
          <cell r="C130" t="str">
            <v>Escavação em cavas de fundação com esgotamento</v>
          </cell>
          <cell r="D130" t="str">
            <v>m3</v>
          </cell>
          <cell r="F130">
            <v>0.26700000000000002</v>
          </cell>
          <cell r="H130">
            <v>54.55</v>
          </cell>
          <cell r="I130" t="str">
            <v>2 S 03 010 01 - Escavação em cavas de fundação com esgotamento m3 43,06 11,50 54,55</v>
          </cell>
          <cell r="J130">
            <v>1</v>
          </cell>
          <cell r="L130">
            <v>0.2051</v>
          </cell>
          <cell r="O130" t="str">
            <v>E907</v>
          </cell>
          <cell r="X130">
            <v>1</v>
          </cell>
          <cell r="AG130">
            <v>0.05</v>
          </cell>
          <cell r="AP130" t="str">
            <v>T701</v>
          </cell>
          <cell r="AU130">
            <v>5</v>
          </cell>
          <cell r="CD130" t="str">
            <v>Construção Rodoviária</v>
          </cell>
          <cell r="DG130">
            <v>1</v>
          </cell>
        </row>
        <row r="131">
          <cell r="B131" t="str">
            <v>2 S 03 371 01</v>
          </cell>
          <cell r="C131" t="str">
            <v>Forma de placa compensada resinada</v>
          </cell>
          <cell r="D131" t="str">
            <v>m2</v>
          </cell>
          <cell r="F131">
            <v>0.26700000000000002</v>
          </cell>
          <cell r="H131">
            <v>41.35</v>
          </cell>
          <cell r="I131" t="str">
            <v>2 S 03 371 01 - Forma de placa compensada resinada m2 32,63 8,71 41,35</v>
          </cell>
          <cell r="J131">
            <v>1</v>
          </cell>
          <cell r="L131">
            <v>0.2051</v>
          </cell>
          <cell r="O131" t="str">
            <v>E509</v>
          </cell>
          <cell r="P131" t="str">
            <v>E904</v>
          </cell>
          <cell r="X131">
            <v>0.18</v>
          </cell>
          <cell r="Y131">
            <v>0.18</v>
          </cell>
          <cell r="AG131">
            <v>1</v>
          </cell>
          <cell r="AH131">
            <v>1</v>
          </cell>
          <cell r="AP131" t="str">
            <v>T603</v>
          </cell>
          <cell r="AQ131" t="str">
            <v>T701</v>
          </cell>
          <cell r="AU131">
            <v>0.7</v>
          </cell>
          <cell r="AV131">
            <v>0.7</v>
          </cell>
          <cell r="AZ131" t="str">
            <v>M320</v>
          </cell>
          <cell r="BA131" t="str">
            <v>M406</v>
          </cell>
          <cell r="BB131" t="str">
            <v>M410</v>
          </cell>
          <cell r="BC131" t="str">
            <v>M413</v>
          </cell>
          <cell r="BD131" t="str">
            <v>M621</v>
          </cell>
          <cell r="BJ131">
            <v>0.1</v>
          </cell>
          <cell r="BK131">
            <v>0.7</v>
          </cell>
          <cell r="BL131">
            <v>0.4</v>
          </cell>
          <cell r="BM131">
            <v>1.39</v>
          </cell>
          <cell r="BN131">
            <v>0.02</v>
          </cell>
          <cell r="BT131" t="str">
            <v>1 A 00 301 00</v>
          </cell>
          <cell r="BY131">
            <v>0.34</v>
          </cell>
          <cell r="CD131" t="str">
            <v>Construção Rodoviária</v>
          </cell>
          <cell r="CM131">
            <v>1.46E-2</v>
          </cell>
          <cell r="DG131">
            <v>2</v>
          </cell>
        </row>
        <row r="132">
          <cell r="B132" t="str">
            <v>2 S 03 580 02</v>
          </cell>
          <cell r="C132" t="str">
            <v>Fornecimento, preparo e colocação formas aço CA 50</v>
          </cell>
          <cell r="D132" t="str">
            <v>kg</v>
          </cell>
          <cell r="F132">
            <v>0.26700000000000002</v>
          </cell>
          <cell r="H132">
            <v>6.67</v>
          </cell>
          <cell r="I132" t="str">
            <v>2 S 03 580 02 - Fornecimento, preparo e colocação formas aço CA 50 kg 5,27 1,41 6,67</v>
          </cell>
          <cell r="J132">
            <v>1</v>
          </cell>
          <cell r="L132">
            <v>0.2051</v>
          </cell>
          <cell r="AP132" t="str">
            <v>T501</v>
          </cell>
          <cell r="AQ132" t="str">
            <v>T605</v>
          </cell>
          <cell r="AR132" t="str">
            <v>T701</v>
          </cell>
          <cell r="AU132">
            <v>0.02</v>
          </cell>
          <cell r="AV132">
            <v>0.08</v>
          </cell>
          <cell r="AW132">
            <v>0.14000000000000001</v>
          </cell>
          <cell r="BT132" t="str">
            <v>1 A 00 302 00</v>
          </cell>
          <cell r="BY132">
            <v>1.1000000000000001</v>
          </cell>
          <cell r="CD132" t="str">
            <v>Construção Rodoviária</v>
          </cell>
          <cell r="CY132">
            <v>1.1000000000000001E-3</v>
          </cell>
          <cell r="DG132">
            <v>0</v>
          </cell>
        </row>
        <row r="133">
          <cell r="B133" t="str">
            <v>2 S 03 404 11</v>
          </cell>
          <cell r="C133" t="str">
            <v>Cravação estacas met. trilhos soldados - estrela</v>
          </cell>
          <cell r="D133" t="str">
            <v>m</v>
          </cell>
          <cell r="F133">
            <v>0.26700000000000002</v>
          </cell>
          <cell r="H133">
            <v>652.23</v>
          </cell>
          <cell r="I133" t="str">
            <v>2 S 03 404 11 - Cravação estacas met. trilhos soldados - estrela m 514,78 137,45 652,23</v>
          </cell>
          <cell r="J133">
            <v>1</v>
          </cell>
          <cell r="L133">
            <v>0.2051</v>
          </cell>
          <cell r="O133" t="str">
            <v>E508</v>
          </cell>
          <cell r="P133" t="str">
            <v>E903</v>
          </cell>
          <cell r="Q133" t="str">
            <v>E924</v>
          </cell>
          <cell r="X133">
            <v>1</v>
          </cell>
          <cell r="Y133">
            <v>1</v>
          </cell>
          <cell r="Z133">
            <v>1</v>
          </cell>
          <cell r="AG133">
            <v>0.3</v>
          </cell>
          <cell r="AH133">
            <v>0.7</v>
          </cell>
          <cell r="AI133">
            <v>0.3</v>
          </cell>
          <cell r="AP133" t="str">
            <v>T501</v>
          </cell>
          <cell r="AQ133" t="str">
            <v>T608</v>
          </cell>
          <cell r="AR133" t="str">
            <v>T701</v>
          </cell>
          <cell r="AS133" t="str">
            <v>T702</v>
          </cell>
          <cell r="AU133">
            <v>1</v>
          </cell>
          <cell r="AV133">
            <v>1</v>
          </cell>
          <cell r="AW133">
            <v>2.8</v>
          </cell>
          <cell r="AX133">
            <v>2</v>
          </cell>
          <cell r="AZ133" t="str">
            <v>M325</v>
          </cell>
          <cell r="BA133" t="str">
            <v>M908</v>
          </cell>
          <cell r="BJ133">
            <v>119.1</v>
          </cell>
          <cell r="BK133">
            <v>0.35</v>
          </cell>
          <cell r="CD133" t="str">
            <v>Construção Rodoviária</v>
          </cell>
          <cell r="DA133">
            <v>0.1191</v>
          </cell>
          <cell r="DG133">
            <v>3</v>
          </cell>
        </row>
        <row r="134">
          <cell r="B134" t="str">
            <v>2 S 03 300 51</v>
          </cell>
          <cell r="C134" t="str">
            <v>Confecçao e lanç. De concr. Magro em betoneira AC/BC</v>
          </cell>
          <cell r="D134" t="str">
            <v>m3</v>
          </cell>
          <cell r="F134">
            <v>0.26700000000000002</v>
          </cell>
          <cell r="H134">
            <v>322.48</v>
          </cell>
          <cell r="I134" t="str">
            <v>2 S 03 300 51 - Confecção e lanç.de concr.magro em betoneira AC/BC m3 254,52 67,96 322,48</v>
          </cell>
          <cell r="J134">
            <v>2.5</v>
          </cell>
          <cell r="L134">
            <v>0.2051</v>
          </cell>
          <cell r="O134" t="str">
            <v>E302</v>
          </cell>
          <cell r="P134" t="str">
            <v>E304</v>
          </cell>
          <cell r="Q134" t="str">
            <v>E306</v>
          </cell>
          <cell r="R134" t="str">
            <v>E402</v>
          </cell>
          <cell r="S134" t="str">
            <v>E404</v>
          </cell>
          <cell r="T134" t="str">
            <v>E509</v>
          </cell>
          <cell r="X134">
            <v>1</v>
          </cell>
          <cell r="Y134">
            <v>3</v>
          </cell>
          <cell r="Z134">
            <v>2</v>
          </cell>
          <cell r="AA134">
            <v>0.06</v>
          </cell>
          <cell r="AB134">
            <v>0.02</v>
          </cell>
          <cell r="AC134">
            <v>1</v>
          </cell>
          <cell r="AG134">
            <v>1</v>
          </cell>
          <cell r="AH134">
            <v>0.69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P134" t="str">
            <v>T604</v>
          </cell>
          <cell r="AQ134" t="str">
            <v>T701</v>
          </cell>
          <cell r="AU134">
            <v>1</v>
          </cell>
          <cell r="AV134">
            <v>14</v>
          </cell>
          <cell r="AZ134" t="str">
            <v>M202</v>
          </cell>
          <cell r="BJ134">
            <v>200</v>
          </cell>
          <cell r="BT134" t="str">
            <v>1 A 00 716 00</v>
          </cell>
          <cell r="BU134" t="str">
            <v>1 A 00 717 00</v>
          </cell>
          <cell r="BY134">
            <v>0.7</v>
          </cell>
          <cell r="BZ134">
            <v>0.89</v>
          </cell>
          <cell r="CD134" t="str">
            <v>Construção Rodoviária</v>
          </cell>
          <cell r="CH134">
            <v>1.05</v>
          </cell>
          <cell r="CI134">
            <v>1.335</v>
          </cell>
          <cell r="CL134">
            <v>0.2</v>
          </cell>
          <cell r="DG134">
            <v>6</v>
          </cell>
        </row>
        <row r="135">
          <cell r="B135" t="str">
            <v>2 S 03 300 51 (modif.)</v>
          </cell>
          <cell r="C135" t="str">
            <v>Confecçao e lanç. De concr. Magro em betoneira BC</v>
          </cell>
          <cell r="D135" t="str">
            <v>m3</v>
          </cell>
          <cell r="F135">
            <v>0.26700000000000002</v>
          </cell>
          <cell r="H135">
            <v>311.12</v>
          </cell>
          <cell r="J135">
            <v>2.5</v>
          </cell>
          <cell r="L135">
            <v>0.2051</v>
          </cell>
          <cell r="O135" t="str">
            <v>E302</v>
          </cell>
          <cell r="P135" t="str">
            <v>E304</v>
          </cell>
          <cell r="Q135" t="str">
            <v>E306</v>
          </cell>
          <cell r="R135" t="str">
            <v>E402</v>
          </cell>
          <cell r="S135" t="str">
            <v>E404</v>
          </cell>
          <cell r="T135" t="str">
            <v>E509</v>
          </cell>
          <cell r="X135">
            <v>1</v>
          </cell>
          <cell r="Y135">
            <v>3</v>
          </cell>
          <cell r="Z135">
            <v>2</v>
          </cell>
          <cell r="AA135">
            <v>0.06</v>
          </cell>
          <cell r="AB135">
            <v>0.02</v>
          </cell>
          <cell r="AC135">
            <v>1</v>
          </cell>
          <cell r="AG135">
            <v>1</v>
          </cell>
          <cell r="AH135">
            <v>0.69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P135" t="str">
            <v>T604</v>
          </cell>
          <cell r="AQ135" t="str">
            <v>T701</v>
          </cell>
          <cell r="AU135">
            <v>1</v>
          </cell>
          <cell r="AV135">
            <v>14</v>
          </cell>
          <cell r="AZ135" t="str">
            <v>M202</v>
          </cell>
          <cell r="BJ135">
            <v>200</v>
          </cell>
          <cell r="BT135" t="str">
            <v>1 A 01 170 03</v>
          </cell>
          <cell r="BU135" t="str">
            <v>1 A 00 717 00</v>
          </cell>
          <cell r="BY135">
            <v>0.7</v>
          </cell>
          <cell r="BZ135">
            <v>0.89</v>
          </cell>
          <cell r="CD135" t="str">
            <v>Construção Rodoviária</v>
          </cell>
          <cell r="CH135">
            <v>1.05</v>
          </cell>
          <cell r="CI135">
            <v>1.335</v>
          </cell>
          <cell r="CL135">
            <v>0.2</v>
          </cell>
          <cell r="DG135">
            <v>6</v>
          </cell>
        </row>
        <row r="136">
          <cell r="B136" t="str">
            <v>2 S 03 327 50</v>
          </cell>
          <cell r="C136" t="str">
            <v>Concr.estr.fck=25MPa-c.raz.uso ger.conf.lanç AC/BC</v>
          </cell>
          <cell r="D136" t="str">
            <v>m3</v>
          </cell>
          <cell r="F136">
            <v>0.26700000000000002</v>
          </cell>
          <cell r="H136">
            <v>408.9</v>
          </cell>
          <cell r="I136" t="str">
            <v>2 S 03 327 50 - Concr estr.fck=25MPa-c.raz.uso ger conf.lanç.AC/BC m3 322,73 86,17 408,90</v>
          </cell>
          <cell r="J136">
            <v>2.5</v>
          </cell>
          <cell r="L136">
            <v>0.2051</v>
          </cell>
          <cell r="O136" t="str">
            <v>E302</v>
          </cell>
          <cell r="P136" t="str">
            <v>E304</v>
          </cell>
          <cell r="Q136" t="str">
            <v>E306</v>
          </cell>
          <cell r="R136" t="str">
            <v>E402</v>
          </cell>
          <cell r="S136" t="str">
            <v>E404</v>
          </cell>
          <cell r="T136" t="str">
            <v>E509</v>
          </cell>
          <cell r="X136">
            <v>1</v>
          </cell>
          <cell r="Y136">
            <v>3</v>
          </cell>
          <cell r="Z136">
            <v>2</v>
          </cell>
          <cell r="AA136">
            <v>0.06</v>
          </cell>
          <cell r="AB136">
            <v>0.02</v>
          </cell>
          <cell r="AC136">
            <v>1</v>
          </cell>
          <cell r="AG136">
            <v>1</v>
          </cell>
          <cell r="AH136">
            <v>0.69</v>
          </cell>
          <cell r="AI136">
            <v>1</v>
          </cell>
          <cell r="AJ136">
            <v>1</v>
          </cell>
          <cell r="AK136">
            <v>1</v>
          </cell>
          <cell r="AL136">
            <v>1</v>
          </cell>
          <cell r="AP136" t="str">
            <v>T604</v>
          </cell>
          <cell r="AQ136" t="str">
            <v>T701</v>
          </cell>
          <cell r="AU136">
            <v>1</v>
          </cell>
          <cell r="AV136">
            <v>14</v>
          </cell>
          <cell r="AZ136" t="str">
            <v>M202</v>
          </cell>
          <cell r="BJ136">
            <v>350</v>
          </cell>
          <cell r="BT136" t="str">
            <v>1 A 00 716 00</v>
          </cell>
          <cell r="BU136" t="str">
            <v>1 A 00 717 00</v>
          </cell>
          <cell r="BY136">
            <v>0.87</v>
          </cell>
          <cell r="BZ136">
            <v>0.83</v>
          </cell>
          <cell r="CD136" t="str">
            <v>Construção Rodoviária</v>
          </cell>
          <cell r="CH136">
            <v>1.3049999999999999</v>
          </cell>
          <cell r="CI136">
            <v>1.2450000000000001</v>
          </cell>
          <cell r="CL136">
            <v>0.35</v>
          </cell>
          <cell r="DG136">
            <v>6</v>
          </cell>
        </row>
        <row r="137">
          <cell r="B137" t="str">
            <v>2 S 03 327 50 (modif.)</v>
          </cell>
          <cell r="C137" t="str">
            <v>Concr.estr.fck=25MPa-c.raz.uso ger.conf.lanç BC</v>
          </cell>
          <cell r="D137" t="str">
            <v>m3</v>
          </cell>
          <cell r="F137">
            <v>0.26700000000000002</v>
          </cell>
          <cell r="H137">
            <v>394.78</v>
          </cell>
          <cell r="J137">
            <v>2.5</v>
          </cell>
          <cell r="L137">
            <v>0.2051</v>
          </cell>
          <cell r="O137" t="str">
            <v>E302</v>
          </cell>
          <cell r="P137" t="str">
            <v>E304</v>
          </cell>
          <cell r="Q137" t="str">
            <v>E306</v>
          </cell>
          <cell r="R137" t="str">
            <v>E402</v>
          </cell>
          <cell r="S137" t="str">
            <v>E404</v>
          </cell>
          <cell r="T137" t="str">
            <v>E509</v>
          </cell>
          <cell r="X137">
            <v>1</v>
          </cell>
          <cell r="Y137">
            <v>3</v>
          </cell>
          <cell r="Z137">
            <v>2</v>
          </cell>
          <cell r="AA137">
            <v>0.06</v>
          </cell>
          <cell r="AB137">
            <v>0.02</v>
          </cell>
          <cell r="AC137">
            <v>1</v>
          </cell>
          <cell r="AG137">
            <v>1</v>
          </cell>
          <cell r="AH137">
            <v>0.69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P137" t="str">
            <v>T604</v>
          </cell>
          <cell r="AQ137" t="str">
            <v>T701</v>
          </cell>
          <cell r="AU137">
            <v>1</v>
          </cell>
          <cell r="AV137">
            <v>14</v>
          </cell>
          <cell r="AZ137" t="str">
            <v>M202</v>
          </cell>
          <cell r="BJ137">
            <v>350</v>
          </cell>
          <cell r="BT137" t="str">
            <v>1 A 01 170 03</v>
          </cell>
          <cell r="BU137" t="str">
            <v>1 A 00 717 00</v>
          </cell>
          <cell r="BY137">
            <v>0.87</v>
          </cell>
          <cell r="BZ137">
            <v>0.83</v>
          </cell>
          <cell r="CD137" t="str">
            <v>Construção Rodoviária</v>
          </cell>
          <cell r="CH137">
            <v>1.3049999999999999</v>
          </cell>
          <cell r="CI137">
            <v>1.2450000000000001</v>
          </cell>
          <cell r="CL137">
            <v>0.35</v>
          </cell>
          <cell r="DG137">
            <v>6</v>
          </cell>
        </row>
        <row r="138">
          <cell r="B138" t="str">
            <v>3 S 05 000 00</v>
          </cell>
          <cell r="C138" t="str">
            <v>Enrocamento de pedra arrumada</v>
          </cell>
          <cell r="D138" t="str">
            <v>m3</v>
          </cell>
          <cell r="F138">
            <v>0.26700000000000002</v>
          </cell>
          <cell r="H138">
            <v>120.99</v>
          </cell>
          <cell r="I138" t="str">
            <v>3 S 05 000 00 - Enrocamento de pedra arrumada m3 95,49 25,50 120,99</v>
          </cell>
          <cell r="J138">
            <v>2</v>
          </cell>
          <cell r="L138">
            <v>0.2051</v>
          </cell>
          <cell r="O138" t="str">
            <v>E400</v>
          </cell>
          <cell r="X138">
            <v>0.03</v>
          </cell>
          <cell r="AG138">
            <v>1</v>
          </cell>
          <cell r="AP138" t="str">
            <v>T604</v>
          </cell>
          <cell r="AQ138" t="str">
            <v>T701</v>
          </cell>
          <cell r="AU138">
            <v>1</v>
          </cell>
          <cell r="AV138">
            <v>10</v>
          </cell>
          <cell r="CD138" t="str">
            <v>Construção Rodoviária</v>
          </cell>
          <cell r="CJ138">
            <v>1.8</v>
          </cell>
          <cell r="DG138">
            <v>1</v>
          </cell>
        </row>
        <row r="139">
          <cell r="B139" t="str">
            <v>2 S 03 119 01</v>
          </cell>
          <cell r="C139" t="str">
            <v>Escoramento com madeira de OAE</v>
          </cell>
          <cell r="D139" t="str">
            <v>m3</v>
          </cell>
          <cell r="F139">
            <v>0.26700000000000002</v>
          </cell>
          <cell r="H139">
            <v>54.02</v>
          </cell>
          <cell r="I139" t="str">
            <v>2 S 03 119 01 - Escoramento com madeira de OAE m3 42,64 11,38 54,02</v>
          </cell>
          <cell r="J139">
            <v>1</v>
          </cell>
          <cell r="L139">
            <v>0.2051</v>
          </cell>
          <cell r="O139" t="str">
            <v>E904</v>
          </cell>
          <cell r="X139">
            <v>1</v>
          </cell>
          <cell r="AG139">
            <v>0.2</v>
          </cell>
          <cell r="AP139" t="str">
            <v>T603</v>
          </cell>
          <cell r="AQ139" t="str">
            <v>T701</v>
          </cell>
          <cell r="AU139">
            <v>0.67</v>
          </cell>
          <cell r="AV139">
            <v>0.67</v>
          </cell>
          <cell r="AZ139" t="str">
            <v>M320</v>
          </cell>
          <cell r="BA139" t="str">
            <v>M401</v>
          </cell>
          <cell r="BB139" t="str">
            <v>M407</v>
          </cell>
          <cell r="BC139" t="str">
            <v>M414</v>
          </cell>
          <cell r="BJ139">
            <v>0.11</v>
          </cell>
          <cell r="BK139">
            <v>1</v>
          </cell>
          <cell r="BL139">
            <v>3.8</v>
          </cell>
          <cell r="BM139">
            <v>0.25</v>
          </cell>
          <cell r="CD139" t="str">
            <v>Construção Rodoviária</v>
          </cell>
          <cell r="CM139">
            <v>0.03</v>
          </cell>
          <cell r="DG139">
            <v>1</v>
          </cell>
        </row>
        <row r="140">
          <cell r="F140">
            <v>0.26700000000000002</v>
          </cell>
          <cell r="CD140" t="str">
            <v>Construção Rodoviária</v>
          </cell>
          <cell r="DG140">
            <v>0</v>
          </cell>
        </row>
        <row r="141">
          <cell r="B141" t="str">
            <v>Serv. 05</v>
          </cell>
          <cell r="C141" t="str">
            <v>Fornecimento e fabricação  de longarinas e travamentos das longarinas em aço resistente a corrossão Fyk=350Mpa</v>
          </cell>
          <cell r="D141" t="str">
            <v>kg</v>
          </cell>
          <cell r="F141">
            <v>0.26700000000000002</v>
          </cell>
          <cell r="H141">
            <v>15.55</v>
          </cell>
          <cell r="J141">
            <v>1</v>
          </cell>
          <cell r="AZ141" t="str">
            <v>Mviga</v>
          </cell>
          <cell r="BJ141">
            <v>1</v>
          </cell>
          <cell r="CD141" t="str">
            <v>Construção Rodoviária</v>
          </cell>
          <cell r="CE141" t="str">
            <v>FONTE : ABECE - Associação Brasileira de Engenharia e Consultoria EstruturalCusto do Kg de Estrutura Metálica Executada no Estado de São PauloSite: http://www.abece.com.br/web/serv_cotacao.aspO transporte deve ser calculado na fase de orçamento</v>
          </cell>
          <cell r="CH141">
            <v>0</v>
          </cell>
          <cell r="CI141">
            <v>0</v>
          </cell>
          <cell r="CJ141">
            <v>0</v>
          </cell>
          <cell r="CL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1E-4</v>
          </cell>
          <cell r="DG141">
            <v>0</v>
          </cell>
        </row>
        <row r="142">
          <cell r="B142" t="str">
            <v>Serv. 06</v>
          </cell>
          <cell r="C142" t="str">
            <v>Montagem de longarinas e travamentos das longarinas em aço resistente a corrossão Fyk=350Mpa</v>
          </cell>
          <cell r="D142" t="str">
            <v>kg</v>
          </cell>
          <cell r="F142">
            <v>0.26700000000000002</v>
          </cell>
          <cell r="H142">
            <v>5.64</v>
          </cell>
          <cell r="J142">
            <v>1</v>
          </cell>
          <cell r="AZ142" t="str">
            <v>Mmon</v>
          </cell>
          <cell r="BJ142">
            <v>1</v>
          </cell>
          <cell r="CD142" t="str">
            <v>Construção Rodoviária</v>
          </cell>
          <cell r="CH142">
            <v>0</v>
          </cell>
          <cell r="CI142">
            <v>0</v>
          </cell>
          <cell r="CJ142">
            <v>0</v>
          </cell>
          <cell r="CL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G142">
            <v>0</v>
          </cell>
        </row>
        <row r="143">
          <cell r="B143" t="str">
            <v>Serv. 07</v>
          </cell>
          <cell r="C143" t="str">
            <v>Locação e operação de guindaste</v>
          </cell>
          <cell r="D143" t="str">
            <v>h</v>
          </cell>
          <cell r="F143">
            <v>0.26700000000000002</v>
          </cell>
          <cell r="H143">
            <v>152.04</v>
          </cell>
          <cell r="J143">
            <v>1</v>
          </cell>
          <cell r="O143" t="str">
            <v>Eguin</v>
          </cell>
          <cell r="X143">
            <v>1</v>
          </cell>
          <cell r="AG143">
            <v>1</v>
          </cell>
          <cell r="CD143" t="str">
            <v>Construção Rodoviária</v>
          </cell>
          <cell r="CH143">
            <v>0</v>
          </cell>
          <cell r="CI143">
            <v>0</v>
          </cell>
          <cell r="CJ143">
            <v>0</v>
          </cell>
          <cell r="CL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1</v>
          </cell>
        </row>
        <row r="144">
          <cell r="DG144">
            <v>0</v>
          </cell>
        </row>
        <row r="145">
          <cell r="DG145">
            <v>0</v>
          </cell>
        </row>
        <row r="146">
          <cell r="DG146">
            <v>0</v>
          </cell>
        </row>
        <row r="147">
          <cell r="DG147">
            <v>0</v>
          </cell>
        </row>
        <row r="148">
          <cell r="DG148">
            <v>0</v>
          </cell>
        </row>
        <row r="149">
          <cell r="DG149">
            <v>0</v>
          </cell>
        </row>
        <row r="150">
          <cell r="DG150">
            <v>0</v>
          </cell>
        </row>
        <row r="151">
          <cell r="DG151">
            <v>0</v>
          </cell>
        </row>
        <row r="152">
          <cell r="C152" t="str">
            <v>SINALIZAÇÃO</v>
          </cell>
          <cell r="DG152">
            <v>0</v>
          </cell>
        </row>
        <row r="153">
          <cell r="C153" t="str">
            <v>SERVIÇOS</v>
          </cell>
          <cell r="DG153">
            <v>0</v>
          </cell>
        </row>
        <row r="154">
          <cell r="B154" t="str">
            <v>4 S 06 100 21</v>
          </cell>
          <cell r="C154" t="str">
            <v>Pintura faixa - tinta base acrílica p/ 2 anos</v>
          </cell>
          <cell r="D154" t="str">
            <v>m²</v>
          </cell>
          <cell r="H154">
            <v>17.36</v>
          </cell>
          <cell r="I154" t="str">
            <v>4 S 06 100 21 - Pintura faixa - tinta base acrílica p/ 2 anos m2 13,70 3,66 17,36</v>
          </cell>
          <cell r="J154">
            <v>175</v>
          </cell>
          <cell r="O154" t="str">
            <v>E408</v>
          </cell>
          <cell r="P154" t="str">
            <v>E416</v>
          </cell>
          <cell r="Q154" t="str">
            <v>E908</v>
          </cell>
          <cell r="X154">
            <v>1</v>
          </cell>
          <cell r="Y154">
            <v>2</v>
          </cell>
          <cell r="Z154">
            <v>1</v>
          </cell>
          <cell r="AG154">
            <v>0.5</v>
          </cell>
          <cell r="AH154">
            <v>1</v>
          </cell>
          <cell r="AI154">
            <v>1</v>
          </cell>
          <cell r="CD154" t="str">
            <v>Construção Rodoviária</v>
          </cell>
          <cell r="CH154">
            <v>0</v>
          </cell>
          <cell r="CI154">
            <v>0</v>
          </cell>
          <cell r="CJ154">
            <v>0</v>
          </cell>
          <cell r="CL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G154">
            <v>3</v>
          </cell>
        </row>
        <row r="155">
          <cell r="B155" t="str">
            <v>4 S 06 200 02</v>
          </cell>
          <cell r="C155" t="str">
            <v xml:space="preserve">Forn. e implantação placa sinaliz. tot. refletiva </v>
          </cell>
          <cell r="D155" t="str">
            <v>m²</v>
          </cell>
          <cell r="H155">
            <v>348.04</v>
          </cell>
          <cell r="I155" t="str">
            <v>4 S 06 200 02 - Forn. e implantação placa sinaliz. tot.refletiva m2 274,70 73,34 348,04</v>
          </cell>
          <cell r="J155">
            <v>4</v>
          </cell>
          <cell r="O155" t="str">
            <v>E408</v>
          </cell>
          <cell r="X155">
            <v>1</v>
          </cell>
          <cell r="AG155">
            <v>1</v>
          </cell>
          <cell r="BT155" t="str">
            <v>1 A 01 860 01</v>
          </cell>
          <cell r="BU155" t="str">
            <v>1 A 01 870 01</v>
          </cell>
          <cell r="BY155">
            <v>1</v>
          </cell>
          <cell r="BZ155">
            <v>1</v>
          </cell>
          <cell r="CD155" t="str">
            <v>Construção Rodoviária</v>
          </cell>
          <cell r="CH155">
            <v>0</v>
          </cell>
          <cell r="CI155">
            <v>0</v>
          </cell>
          <cell r="CJ155">
            <v>0</v>
          </cell>
          <cell r="CL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G155">
            <v>1</v>
          </cell>
        </row>
        <row r="156">
          <cell r="B156" t="str">
            <v>4 S 06 121 11</v>
          </cell>
          <cell r="C156" t="str">
            <v xml:space="preserve">Forn. e colocação de tachão reflet. bidirecional </v>
          </cell>
          <cell r="D156" t="str">
            <v>und</v>
          </cell>
          <cell r="H156">
            <v>30.3</v>
          </cell>
          <cell r="I156" t="str">
            <v>4 S 06 121 11 - Forn. e colocação de tachão reflet. bidirecional und 23,92 6,39 30,30</v>
          </cell>
          <cell r="J156">
            <v>35</v>
          </cell>
          <cell r="O156" t="str">
            <v>E408</v>
          </cell>
          <cell r="P156" t="str">
            <v>E416</v>
          </cell>
          <cell r="Q156" t="str">
            <v>E508</v>
          </cell>
          <cell r="R156" t="str">
            <v>E922</v>
          </cell>
          <cell r="X156">
            <v>1</v>
          </cell>
          <cell r="Y156">
            <v>1</v>
          </cell>
          <cell r="Z156">
            <v>1</v>
          </cell>
          <cell r="AA156">
            <v>2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CD156" t="str">
            <v>Construção Rodoviária</v>
          </cell>
          <cell r="CH156">
            <v>0</v>
          </cell>
          <cell r="CI156">
            <v>0</v>
          </cell>
          <cell r="CJ156">
            <v>0</v>
          </cell>
          <cell r="CL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G156">
            <v>4</v>
          </cell>
        </row>
        <row r="157">
          <cell r="B157" t="str">
            <v>4 S 06 121 01</v>
          </cell>
          <cell r="C157" t="str">
            <v>Forn. e colocação de tacha reflet. bidirecional</v>
          </cell>
          <cell r="D157" t="str">
            <v>und</v>
          </cell>
          <cell r="H157">
            <v>12.49</v>
          </cell>
          <cell r="I157" t="str">
            <v>4 S 06 121 01 - Forn. e colocação de tacha reflet. bidirecional und 9,86 2,63 12,49</v>
          </cell>
          <cell r="J157">
            <v>80</v>
          </cell>
          <cell r="O157" t="str">
            <v>E408</v>
          </cell>
          <cell r="P157" t="str">
            <v>E416</v>
          </cell>
          <cell r="Q157" t="str">
            <v>E508</v>
          </cell>
          <cell r="R157" t="str">
            <v>E922</v>
          </cell>
          <cell r="X157">
            <v>1</v>
          </cell>
          <cell r="Y157">
            <v>1</v>
          </cell>
          <cell r="Z157">
            <v>1</v>
          </cell>
          <cell r="AA157">
            <v>2</v>
          </cell>
          <cell r="AG157">
            <v>1</v>
          </cell>
          <cell r="AH157">
            <v>1</v>
          </cell>
          <cell r="AI157">
            <v>1</v>
          </cell>
          <cell r="AJ157">
            <v>1</v>
          </cell>
          <cell r="CD157" t="str">
            <v>Construção Rodoviária</v>
          </cell>
          <cell r="CH157">
            <v>0</v>
          </cell>
          <cell r="CI157">
            <v>0</v>
          </cell>
          <cell r="CJ157">
            <v>0</v>
          </cell>
          <cell r="CL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G157">
            <v>4</v>
          </cell>
        </row>
        <row r="158">
          <cell r="B158" t="str">
            <v>2 S 06 210 51</v>
          </cell>
          <cell r="C158" t="str">
            <v>Pórtico metálico com placas indicativas</v>
          </cell>
          <cell r="D158" t="str">
            <v>und</v>
          </cell>
          <cell r="H158">
            <v>40251.32</v>
          </cell>
          <cell r="I158" t="str">
            <v>2 S 06 210 51 - Pórtico metálico AC/BC und 31.768,99 8.482,32 40.251,32</v>
          </cell>
          <cell r="J158">
            <v>1</v>
          </cell>
          <cell r="BT158" t="str">
            <v>1 A 01 401 01</v>
          </cell>
          <cell r="BU158" t="str">
            <v>1 A 01 410 51 (Modif.)</v>
          </cell>
          <cell r="BV158" t="str">
            <v>1 A 01 892 01</v>
          </cell>
          <cell r="BY158">
            <v>2</v>
          </cell>
          <cell r="BZ158">
            <v>4.7</v>
          </cell>
          <cell r="CA158">
            <v>4.7</v>
          </cell>
          <cell r="CD158" t="str">
            <v>Construção Rodoviária</v>
          </cell>
          <cell r="CH158">
            <v>0</v>
          </cell>
          <cell r="CI158">
            <v>0</v>
          </cell>
          <cell r="CJ158">
            <v>0</v>
          </cell>
          <cell r="CL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G158">
            <v>0</v>
          </cell>
        </row>
        <row r="159">
          <cell r="DG159">
            <v>0</v>
          </cell>
        </row>
        <row r="160">
          <cell r="DG160">
            <v>0</v>
          </cell>
        </row>
        <row r="161">
          <cell r="C161" t="str">
            <v>OBRAS COMPLEMENTARES</v>
          </cell>
          <cell r="DG161">
            <v>0</v>
          </cell>
        </row>
        <row r="162">
          <cell r="C162" t="str">
            <v>SERVIÇOS</v>
          </cell>
          <cell r="DG162">
            <v>0</v>
          </cell>
        </row>
        <row r="163">
          <cell r="B163" t="str">
            <v>2 S 06 410 00</v>
          </cell>
          <cell r="C163" t="str">
            <v>Cercas de arame farpado com suportes de madeira</v>
          </cell>
          <cell r="D163" t="str">
            <v>m</v>
          </cell>
          <cell r="F163">
            <v>0.26700000000000002</v>
          </cell>
          <cell r="H163">
            <v>15.84</v>
          </cell>
          <cell r="I163" t="str">
            <v>S 06 410 00 - Cercas de arame farpado com suportes de madeira m 12,50 3,34 15,84</v>
          </cell>
          <cell r="J163">
            <v>1</v>
          </cell>
          <cell r="O163" t="str">
            <v>E402</v>
          </cell>
          <cell r="X163">
            <v>0.01</v>
          </cell>
          <cell r="AG163">
            <v>1</v>
          </cell>
          <cell r="CD163" t="str">
            <v>Construção Rodoviária</v>
          </cell>
          <cell r="CH163">
            <v>0</v>
          </cell>
          <cell r="CI163">
            <v>0</v>
          </cell>
          <cell r="CJ163">
            <v>0</v>
          </cell>
          <cell r="CL163">
            <v>0</v>
          </cell>
          <cell r="CO163">
            <v>2.0000000000000001E-4</v>
          </cell>
          <cell r="CP163">
            <v>4.87E-2</v>
          </cell>
          <cell r="CQ163">
            <v>4.7999999999999996E-3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G163">
            <v>1</v>
          </cell>
        </row>
        <row r="164">
          <cell r="B164" t="str">
            <v>Serv. 08</v>
          </cell>
          <cell r="C164" t="str">
            <v>Reparo de danos físicos ao meio ambiente</v>
          </cell>
          <cell r="D164" t="str">
            <v>km</v>
          </cell>
          <cell r="F164">
            <v>0.26700000000000002</v>
          </cell>
          <cell r="H164">
            <v>476.71</v>
          </cell>
          <cell r="CD164" t="str">
            <v>Construção Rodoviária</v>
          </cell>
          <cell r="DG164">
            <v>0</v>
          </cell>
        </row>
        <row r="165">
          <cell r="B165" t="str">
            <v>Serv. 09</v>
          </cell>
          <cell r="C165" t="str">
            <v>Caminhonete pick-up 4x4</v>
          </cell>
          <cell r="D165" t="str">
            <v>mês</v>
          </cell>
          <cell r="F165">
            <v>0.26700000000000002</v>
          </cell>
          <cell r="H165">
            <v>4883.1400000000003</v>
          </cell>
          <cell r="J165">
            <v>1</v>
          </cell>
          <cell r="O165" t="str">
            <v>C140</v>
          </cell>
          <cell r="X165">
            <v>1</v>
          </cell>
          <cell r="AG165">
            <v>1</v>
          </cell>
          <cell r="CD165" t="str">
            <v>Construção Rodoviária</v>
          </cell>
          <cell r="DG165">
            <v>1</v>
          </cell>
        </row>
        <row r="166">
          <cell r="B166" t="str">
            <v>Serv. 10</v>
          </cell>
          <cell r="C166" t="str">
            <v>Elaboração do projeto final de engenharia</v>
          </cell>
          <cell r="D166" t="str">
            <v>km</v>
          </cell>
          <cell r="F166">
            <v>0.26700000000000002</v>
          </cell>
          <cell r="H166">
            <v>7597.1334882965994</v>
          </cell>
          <cell r="CD166" t="str">
            <v>Construção Rodoviária</v>
          </cell>
          <cell r="DG166">
            <v>0</v>
          </cell>
        </row>
        <row r="167">
          <cell r="DG167">
            <v>0</v>
          </cell>
        </row>
        <row r="168">
          <cell r="DG168">
            <v>0</v>
          </cell>
        </row>
        <row r="169">
          <cell r="C169" t="str">
            <v>ATIVIDADES AUXILIARES</v>
          </cell>
          <cell r="DG169">
            <v>0</v>
          </cell>
        </row>
        <row r="170">
          <cell r="C170" t="str">
            <v>PRELIMINARES</v>
          </cell>
          <cell r="DG170">
            <v>0</v>
          </cell>
        </row>
        <row r="171">
          <cell r="B171" t="str">
            <v>A 01</v>
          </cell>
          <cell r="C171" t="str">
            <v xml:space="preserve">Transporte comercial com cavalo mecânico e reboque dos equipamentos pesados </v>
          </cell>
          <cell r="D171" t="str">
            <v>Km</v>
          </cell>
          <cell r="E171">
            <v>5.64</v>
          </cell>
          <cell r="J171">
            <v>30</v>
          </cell>
          <cell r="O171" t="str">
            <v>E411</v>
          </cell>
          <cell r="X171">
            <v>1</v>
          </cell>
          <cell r="AG171">
            <v>1</v>
          </cell>
          <cell r="AP171" t="str">
            <v>T701</v>
          </cell>
          <cell r="AU171">
            <v>1</v>
          </cell>
          <cell r="CD171" t="str">
            <v>Construção Rodoviária</v>
          </cell>
          <cell r="DG171">
            <v>1</v>
          </cell>
        </row>
        <row r="172">
          <cell r="B172" t="str">
            <v>A 02</v>
          </cell>
          <cell r="C172" t="str">
            <v xml:space="preserve">Transporte comercial dos equipamentos leves </v>
          </cell>
          <cell r="D172" t="str">
            <v>und</v>
          </cell>
          <cell r="E172">
            <v>395985.47</v>
          </cell>
          <cell r="J172">
            <v>1</v>
          </cell>
          <cell r="CD172" t="str">
            <v>Construção Rodoviária</v>
          </cell>
          <cell r="DG172">
            <v>0</v>
          </cell>
        </row>
        <row r="173">
          <cell r="DG173">
            <v>0</v>
          </cell>
        </row>
        <row r="174">
          <cell r="DG174">
            <v>0</v>
          </cell>
        </row>
        <row r="175">
          <cell r="DG175">
            <v>0</v>
          </cell>
        </row>
        <row r="176">
          <cell r="DG176">
            <v>0</v>
          </cell>
        </row>
        <row r="177">
          <cell r="C177" t="str">
            <v>TERRAPLENAGEM</v>
          </cell>
          <cell r="DG177">
            <v>0</v>
          </cell>
        </row>
        <row r="178">
          <cell r="B178" t="str">
            <v>1 A 01 890 01</v>
          </cell>
          <cell r="C178" t="str">
            <v>Escavação manual em material de 1a categoria</v>
          </cell>
          <cell r="D178" t="str">
            <v>m3</v>
          </cell>
          <cell r="E178">
            <v>27.46</v>
          </cell>
          <cell r="I178" t="str">
            <v>1 A 01 890 01 - Escavação manual em material de 1a categoria m3 27,46 0,00 27,46</v>
          </cell>
          <cell r="J178">
            <v>1</v>
          </cell>
          <cell r="DG178">
            <v>0</v>
          </cell>
        </row>
        <row r="179">
          <cell r="B179" t="str">
            <v>1 A 01 111 01</v>
          </cell>
          <cell r="C179" t="str">
            <v>Esc. e carga material de jazida (consv)</v>
          </cell>
          <cell r="D179" t="str">
            <v>m3</v>
          </cell>
          <cell r="E179">
            <v>6.93</v>
          </cell>
          <cell r="I179" t="str">
            <v>1 A 01 111 01 - Esc. e carga material de jazida (consv) m3 6,93 0,00 6,93</v>
          </cell>
          <cell r="J179">
            <v>1</v>
          </cell>
          <cell r="DG179">
            <v>0</v>
          </cell>
        </row>
        <row r="180">
          <cell r="B180" t="str">
            <v>1 A 01 120 01</v>
          </cell>
          <cell r="C180" t="str">
            <v xml:space="preserve">Escav. e carga de mater. de jazida(const e restr) </v>
          </cell>
          <cell r="D180" t="str">
            <v>m3</v>
          </cell>
          <cell r="E180">
            <v>2.98</v>
          </cell>
          <cell r="I180" t="str">
            <v>1 A 01 120 01 - Escav. e carga de mater. de jazida(const e restr) m3 2,98 0,00 2,98</v>
          </cell>
          <cell r="J180">
            <v>165</v>
          </cell>
          <cell r="O180" t="str">
            <v>E002</v>
          </cell>
          <cell r="P180" t="str">
            <v>E006</v>
          </cell>
          <cell r="Q180" t="str">
            <v>E010</v>
          </cell>
          <cell r="X180">
            <v>1</v>
          </cell>
          <cell r="Y180">
            <v>1</v>
          </cell>
          <cell r="Z180">
            <v>1</v>
          </cell>
          <cell r="AG180">
            <v>1</v>
          </cell>
          <cell r="AH180">
            <v>0.78</v>
          </cell>
          <cell r="AI180">
            <v>0.77</v>
          </cell>
          <cell r="AP180" t="str">
            <v>T501</v>
          </cell>
          <cell r="AQ180" t="str">
            <v>T701</v>
          </cell>
          <cell r="AU180">
            <v>1</v>
          </cell>
          <cell r="AV180">
            <v>3</v>
          </cell>
          <cell r="DG180">
            <v>3</v>
          </cell>
        </row>
        <row r="181">
          <cell r="B181" t="str">
            <v>1 A 01 893 01</v>
          </cell>
          <cell r="C181" t="str">
            <v>Compactação manual</v>
          </cell>
          <cell r="D181" t="str">
            <v>m3</v>
          </cell>
          <cell r="E181">
            <v>10.38</v>
          </cell>
          <cell r="I181" t="str">
            <v>1 A 01 893 01 - Compactação manual m3 10,38 0,00 10,38</v>
          </cell>
          <cell r="J181">
            <v>1.5</v>
          </cell>
          <cell r="O181" t="str">
            <v>E906</v>
          </cell>
          <cell r="X181">
            <v>1</v>
          </cell>
          <cell r="AG181">
            <v>1</v>
          </cell>
          <cell r="DG181">
            <v>1</v>
          </cell>
        </row>
        <row r="182">
          <cell r="B182" t="str">
            <v>1 A 01 892 01</v>
          </cell>
          <cell r="C182" t="str">
            <v>Escavação mecânica de vala em material de 1a cat.</v>
          </cell>
          <cell r="D182" t="str">
            <v>m3</v>
          </cell>
          <cell r="E182">
            <v>4.63</v>
          </cell>
          <cell r="I182" t="str">
            <v>1 A 01 892 01 - Escavação mecânica de vala em material de 1a cat. m3 4,63 0,00 4,63</v>
          </cell>
          <cell r="J182">
            <v>18</v>
          </cell>
          <cell r="O182" t="str">
            <v>E011</v>
          </cell>
          <cell r="X182">
            <v>1</v>
          </cell>
          <cell r="AG182">
            <v>1</v>
          </cell>
          <cell r="DG182">
            <v>1</v>
          </cell>
        </row>
        <row r="183">
          <cell r="B183" t="str">
            <v>1 A 01 100 01</v>
          </cell>
          <cell r="C183" t="str">
            <v>Limpeza camada vegetal em jazida (const e restr.)</v>
          </cell>
          <cell r="D183" t="str">
            <v>m2</v>
          </cell>
          <cell r="E183">
            <v>0.36</v>
          </cell>
          <cell r="I183" t="str">
            <v>1 A 01 100 01 - Limpeza camada vegetal em jazida (const e restr.) m2 0,36 0,00 0,36</v>
          </cell>
          <cell r="J183">
            <v>571</v>
          </cell>
          <cell r="O183" t="str">
            <v>E002</v>
          </cell>
          <cell r="X183">
            <v>1</v>
          </cell>
          <cell r="AG183">
            <v>1</v>
          </cell>
          <cell r="AP183" t="str">
            <v>T501</v>
          </cell>
          <cell r="AQ183" t="str">
            <v>T701</v>
          </cell>
          <cell r="AU183">
            <v>0.5</v>
          </cell>
          <cell r="AV183">
            <v>2</v>
          </cell>
          <cell r="DG183">
            <v>1</v>
          </cell>
        </row>
        <row r="184">
          <cell r="B184" t="str">
            <v>1 A 01 105 01</v>
          </cell>
          <cell r="C184" t="str">
            <v>Expurgo de jazida (const e restr)</v>
          </cell>
          <cell r="D184" t="str">
            <v>m3</v>
          </cell>
          <cell r="E184">
            <v>1.88</v>
          </cell>
          <cell r="I184" t="str">
            <v>1 A 01 105 01 - Expurgo de jazida (const e restr) m3 1,88 0,00 1,88</v>
          </cell>
          <cell r="J184">
            <v>106</v>
          </cell>
          <cell r="O184" t="str">
            <v>E002</v>
          </cell>
          <cell r="X184">
            <v>1</v>
          </cell>
          <cell r="AG184">
            <v>1</v>
          </cell>
          <cell r="AP184" t="str">
            <v>T501</v>
          </cell>
          <cell r="AQ184" t="str">
            <v>T701</v>
          </cell>
          <cell r="AU184">
            <v>0.3</v>
          </cell>
          <cell r="AV184">
            <v>0.2</v>
          </cell>
          <cell r="DG184">
            <v>1</v>
          </cell>
        </row>
        <row r="185">
          <cell r="DG185">
            <v>0</v>
          </cell>
        </row>
        <row r="186">
          <cell r="DG186">
            <v>0</v>
          </cell>
        </row>
        <row r="187">
          <cell r="C187" t="str">
            <v>PAVIMENTAÇÃO</v>
          </cell>
          <cell r="DG187">
            <v>0</v>
          </cell>
        </row>
        <row r="188">
          <cell r="B188" t="str">
            <v>1 A 01 391 52 (Modif.)</v>
          </cell>
          <cell r="C188" t="str">
            <v>Usinagem de areia-asfalto</v>
          </cell>
          <cell r="D188" t="str">
            <v>t</v>
          </cell>
          <cell r="E188">
            <v>40.92</v>
          </cell>
          <cell r="H188">
            <v>40.92</v>
          </cell>
          <cell r="J188">
            <v>75</v>
          </cell>
          <cell r="L188">
            <v>0.15509999999999999</v>
          </cell>
          <cell r="O188" t="str">
            <v>E010</v>
          </cell>
          <cell r="P188" t="str">
            <v>E110</v>
          </cell>
          <cell r="Q188" t="str">
            <v>E112</v>
          </cell>
          <cell r="R188" t="str">
            <v>E147</v>
          </cell>
          <cell r="S188" t="str">
            <v>E501</v>
          </cell>
          <cell r="T188" t="str">
            <v>E503</v>
          </cell>
          <cell r="X188">
            <v>1</v>
          </cell>
          <cell r="Y188">
            <v>2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G188">
            <v>0.31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P188" t="str">
            <v>T511</v>
          </cell>
          <cell r="AQ188" t="str">
            <v>T701</v>
          </cell>
          <cell r="AU188">
            <v>1</v>
          </cell>
          <cell r="AV188">
            <v>8</v>
          </cell>
          <cell r="AZ188" t="str">
            <v>M003</v>
          </cell>
          <cell r="BA188" t="str">
            <v>M905</v>
          </cell>
          <cell r="BB188" t="str">
            <v>M705</v>
          </cell>
          <cell r="BC188" t="str">
            <v>1 A 00 717 00</v>
          </cell>
          <cell r="BJ188">
            <v>15</v>
          </cell>
          <cell r="BK188">
            <v>30</v>
          </cell>
          <cell r="BL188">
            <v>6.6666666666666666E-2</v>
          </cell>
          <cell r="BM188">
            <v>6.6666666666666666E-2</v>
          </cell>
          <cell r="BT188" t="str">
            <v>1 A 00 717 00</v>
          </cell>
          <cell r="BY188">
            <v>6.6666666666666666E-2</v>
          </cell>
          <cell r="CI188">
            <v>6.6666666666666666E-2</v>
          </cell>
          <cell r="DC188">
            <v>6.6666666666666666E-2</v>
          </cell>
          <cell r="DG188">
            <v>6</v>
          </cell>
        </row>
        <row r="190">
          <cell r="DG190">
            <v>0</v>
          </cell>
        </row>
        <row r="191">
          <cell r="C191" t="str">
            <v>ARGAMASSA</v>
          </cell>
          <cell r="DG191">
            <v>0</v>
          </cell>
        </row>
        <row r="192">
          <cell r="B192" t="str">
            <v>1 A 01 603 51 (Modif.)</v>
          </cell>
          <cell r="C192" t="str">
            <v>Argamassa cimento-areia 1:3 c/ areia extraída com draga</v>
          </cell>
          <cell r="D192" t="str">
            <v>m3</v>
          </cell>
          <cell r="E192">
            <v>313.48</v>
          </cell>
          <cell r="J192">
            <v>2.5</v>
          </cell>
          <cell r="L192">
            <v>0.2051</v>
          </cell>
          <cell r="O192" t="str">
            <v>E302</v>
          </cell>
          <cell r="P192" t="str">
            <v>E304</v>
          </cell>
          <cell r="Q192" t="str">
            <v>E509</v>
          </cell>
          <cell r="X192">
            <v>1</v>
          </cell>
          <cell r="Y192">
            <v>3</v>
          </cell>
          <cell r="Z192">
            <v>1</v>
          </cell>
          <cell r="AG192">
            <v>1</v>
          </cell>
          <cell r="AH192">
            <v>1</v>
          </cell>
          <cell r="AI192">
            <v>1</v>
          </cell>
          <cell r="AP192" t="str">
            <v>T604</v>
          </cell>
          <cell r="AQ192" t="str">
            <v>T701</v>
          </cell>
          <cell r="AU192">
            <v>1</v>
          </cell>
          <cell r="AV192">
            <v>14</v>
          </cell>
          <cell r="AZ192" t="str">
            <v>M202</v>
          </cell>
          <cell r="BJ192">
            <v>490</v>
          </cell>
          <cell r="BT192" t="str">
            <v>1 A 01 170 03</v>
          </cell>
          <cell r="BY192">
            <v>1.2</v>
          </cell>
          <cell r="DG192">
            <v>3</v>
          </cell>
        </row>
        <row r="193">
          <cell r="B193" t="str">
            <v>1 A 01 603 51</v>
          </cell>
          <cell r="C193" t="str">
            <v>Argamassa cimento-areia 1:3 AC</v>
          </cell>
          <cell r="D193" t="str">
            <v>m3</v>
          </cell>
          <cell r="E193">
            <v>328.84</v>
          </cell>
          <cell r="I193" t="str">
            <v>1 A 01 603 51 - Argamassa cimento-areia 1:3 AC m3 328,84 0,00 328,84</v>
          </cell>
          <cell r="J193">
            <v>2.5</v>
          </cell>
          <cell r="L193">
            <v>0.2051</v>
          </cell>
          <cell r="O193" t="str">
            <v>E302</v>
          </cell>
          <cell r="P193" t="str">
            <v>E304</v>
          </cell>
          <cell r="Q193" t="str">
            <v>E509</v>
          </cell>
          <cell r="X193">
            <v>1</v>
          </cell>
          <cell r="Y193">
            <v>3</v>
          </cell>
          <cell r="Z193">
            <v>1</v>
          </cell>
          <cell r="AG193">
            <v>1</v>
          </cell>
          <cell r="AH193">
            <v>1</v>
          </cell>
          <cell r="AI193">
            <v>1</v>
          </cell>
          <cell r="AP193" t="str">
            <v>T604</v>
          </cell>
          <cell r="AQ193" t="str">
            <v>T701</v>
          </cell>
          <cell r="AU193">
            <v>1</v>
          </cell>
          <cell r="AV193">
            <v>14</v>
          </cell>
          <cell r="AZ193" t="str">
            <v>M202</v>
          </cell>
          <cell r="BJ193">
            <v>490</v>
          </cell>
          <cell r="BT193" t="str">
            <v>1 A 01 170 03</v>
          </cell>
          <cell r="BY193">
            <v>1.2</v>
          </cell>
          <cell r="DG193">
            <v>3</v>
          </cell>
        </row>
        <row r="194">
          <cell r="B194" t="str">
            <v>1 A 01 604 51 (Modif.)</v>
          </cell>
          <cell r="C194" t="str">
            <v>Argamassa cimento-areia 1:4 c/ areia extraída com draga</v>
          </cell>
          <cell r="D194" t="str">
            <v>m3</v>
          </cell>
          <cell r="E194">
            <v>261.12</v>
          </cell>
          <cell r="J194">
            <v>2.5</v>
          </cell>
          <cell r="L194">
            <v>0.2051</v>
          </cell>
          <cell r="O194" t="str">
            <v>E302</v>
          </cell>
          <cell r="P194" t="str">
            <v>E304</v>
          </cell>
          <cell r="Q194" t="str">
            <v>E509</v>
          </cell>
          <cell r="X194">
            <v>1</v>
          </cell>
          <cell r="Y194">
            <v>3</v>
          </cell>
          <cell r="Z194">
            <v>1</v>
          </cell>
          <cell r="AG194">
            <v>1</v>
          </cell>
          <cell r="AH194">
            <v>1</v>
          </cell>
          <cell r="AI194">
            <v>1</v>
          </cell>
          <cell r="AP194" t="str">
            <v>T604</v>
          </cell>
          <cell r="AQ194" t="str">
            <v>T701</v>
          </cell>
          <cell r="AU194">
            <v>1</v>
          </cell>
          <cell r="AV194">
            <v>14</v>
          </cell>
          <cell r="AZ194" t="str">
            <v>M202</v>
          </cell>
          <cell r="BJ194">
            <v>370</v>
          </cell>
          <cell r="BT194" t="str">
            <v>1 A 01 170 03</v>
          </cell>
          <cell r="BY194">
            <v>1.22</v>
          </cell>
          <cell r="DG194">
            <v>3</v>
          </cell>
        </row>
        <row r="195">
          <cell r="B195" t="str">
            <v>1 A 01 604 01</v>
          </cell>
          <cell r="C195" t="str">
            <v>Argamassa cimento-areia 1:4 AC</v>
          </cell>
          <cell r="D195" t="str">
            <v>m3</v>
          </cell>
          <cell r="E195">
            <v>276.74</v>
          </cell>
          <cell r="I195" t="str">
            <v>1 A 01 604 51 - Argamassa cimento-areia 1:4 AC m3 276,74 0,00 276,74</v>
          </cell>
          <cell r="J195">
            <v>2.5</v>
          </cell>
          <cell r="L195">
            <v>0.2051</v>
          </cell>
          <cell r="O195" t="str">
            <v>E302</v>
          </cell>
          <cell r="P195" t="str">
            <v>E304</v>
          </cell>
          <cell r="Q195" t="str">
            <v>E509</v>
          </cell>
          <cell r="X195">
            <v>1</v>
          </cell>
          <cell r="Y195">
            <v>3</v>
          </cell>
          <cell r="Z195">
            <v>1</v>
          </cell>
          <cell r="AG195">
            <v>1</v>
          </cell>
          <cell r="AH195">
            <v>1</v>
          </cell>
          <cell r="AI195">
            <v>1</v>
          </cell>
          <cell r="AP195" t="str">
            <v>T604</v>
          </cell>
          <cell r="AQ195" t="str">
            <v>T701</v>
          </cell>
          <cell r="AU195">
            <v>1</v>
          </cell>
          <cell r="AV195">
            <v>14</v>
          </cell>
          <cell r="AZ195" t="str">
            <v>M202</v>
          </cell>
          <cell r="BT195" t="str">
            <v>1 A 01 170 03</v>
          </cell>
          <cell r="BY195">
            <v>1.22</v>
          </cell>
          <cell r="DG195">
            <v>3</v>
          </cell>
        </row>
        <row r="196">
          <cell r="DG196">
            <v>0</v>
          </cell>
        </row>
        <row r="197">
          <cell r="DG197">
            <v>0</v>
          </cell>
        </row>
        <row r="198">
          <cell r="DG198">
            <v>0</v>
          </cell>
        </row>
        <row r="199">
          <cell r="DG199">
            <v>0</v>
          </cell>
        </row>
        <row r="200">
          <cell r="DG200">
            <v>0</v>
          </cell>
        </row>
        <row r="201">
          <cell r="C201" t="str">
            <v>AGREGADOS/ PEDRAS</v>
          </cell>
          <cell r="DG201">
            <v>0</v>
          </cell>
        </row>
        <row r="202">
          <cell r="B202" t="str">
            <v>1 A 01 155 51</v>
          </cell>
          <cell r="C202" t="str">
            <v>Rachão ou pedra-de-mão comercial (cont e rest)/ PC</v>
          </cell>
          <cell r="D202" t="str">
            <v>m³</v>
          </cell>
          <cell r="E202">
            <v>45</v>
          </cell>
          <cell r="I202" t="str">
            <v>1 A 01 155 51 - Rachão ou pedra-de-mão comercial (cont e rest)/ PC m3 45,00 0,00 45,00</v>
          </cell>
          <cell r="CH202">
            <v>0</v>
          </cell>
          <cell r="CI202">
            <v>0</v>
          </cell>
          <cell r="CJ202">
            <v>0</v>
          </cell>
          <cell r="CL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G202">
            <v>0</v>
          </cell>
        </row>
        <row r="203">
          <cell r="B203" t="str">
            <v>1 A 01 170 03</v>
          </cell>
          <cell r="C203" t="str">
            <v>Areia extraída com draga de sucção</v>
          </cell>
          <cell r="D203" t="str">
            <v>m³</v>
          </cell>
          <cell r="E203">
            <v>22.2</v>
          </cell>
          <cell r="G203">
            <v>0.26700000000000002</v>
          </cell>
          <cell r="H203">
            <v>28.13</v>
          </cell>
          <cell r="I203" t="str">
            <v>1 A 01 170 03 - Areia extraída com draga de sucção (tipo bomba) m3 22,20 0,00 22,20</v>
          </cell>
          <cell r="J203">
            <v>20</v>
          </cell>
          <cell r="O203" t="str">
            <v>E016</v>
          </cell>
          <cell r="P203" t="str">
            <v>E065</v>
          </cell>
          <cell r="Q203" t="str">
            <v>E066</v>
          </cell>
          <cell r="X203">
            <v>1</v>
          </cell>
          <cell r="Y203">
            <v>1</v>
          </cell>
          <cell r="Z203">
            <v>2</v>
          </cell>
          <cell r="AG203">
            <v>0.17</v>
          </cell>
          <cell r="AH203">
            <v>1</v>
          </cell>
          <cell r="AI203">
            <v>1</v>
          </cell>
          <cell r="AP203" t="str">
            <v>T501</v>
          </cell>
          <cell r="AQ203" t="str">
            <v>T701</v>
          </cell>
          <cell r="AU203">
            <v>1</v>
          </cell>
          <cell r="AV203">
            <v>4</v>
          </cell>
          <cell r="AZ203" t="str">
            <v>M980</v>
          </cell>
          <cell r="BJ203">
            <v>1</v>
          </cell>
          <cell r="CH203">
            <v>0</v>
          </cell>
          <cell r="CI203">
            <v>0</v>
          </cell>
          <cell r="CJ203">
            <v>0</v>
          </cell>
          <cell r="CL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G203">
            <v>3</v>
          </cell>
        </row>
        <row r="204">
          <cell r="B204" t="str">
            <v>1 A 00 716 00</v>
          </cell>
          <cell r="C204" t="str">
            <v>Areia comercial</v>
          </cell>
          <cell r="D204" t="str">
            <v>m³</v>
          </cell>
          <cell r="E204">
            <v>35</v>
          </cell>
          <cell r="I204" t="str">
            <v>1 A 00 716 00 - Areia comercial m3 35,00 0,00 35,00</v>
          </cell>
          <cell r="CH204">
            <v>0</v>
          </cell>
          <cell r="CI204">
            <v>0</v>
          </cell>
          <cell r="CJ204">
            <v>0</v>
          </cell>
          <cell r="CL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</row>
        <row r="205">
          <cell r="B205" t="str">
            <v>1 A 00 717 00</v>
          </cell>
          <cell r="C205" t="str">
            <v>Brita Comercial</v>
          </cell>
          <cell r="D205" t="str">
            <v>m³</v>
          </cell>
          <cell r="E205">
            <v>62.33</v>
          </cell>
          <cell r="I205" t="str">
            <v>1 A 00 717 00 - Brita Comercial m3 62,33 0,00 62,33</v>
          </cell>
          <cell r="J205">
            <v>1</v>
          </cell>
          <cell r="CH205">
            <v>0</v>
          </cell>
          <cell r="CI205">
            <v>0</v>
          </cell>
          <cell r="CJ205">
            <v>0</v>
          </cell>
          <cell r="CL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G205">
            <v>0</v>
          </cell>
        </row>
        <row r="206">
          <cell r="DG206">
            <v>0</v>
          </cell>
        </row>
        <row r="207">
          <cell r="C207" t="str">
            <v>AÇO</v>
          </cell>
          <cell r="DG207">
            <v>0</v>
          </cell>
        </row>
        <row r="208">
          <cell r="B208" t="str">
            <v>1 A 01 580 01</v>
          </cell>
          <cell r="C208" t="str">
            <v>Fornecimento, preparo e colocação formas aço CA 60</v>
          </cell>
          <cell r="D208" t="str">
            <v>kg</v>
          </cell>
          <cell r="E208">
            <v>5.27</v>
          </cell>
          <cell r="I208" t="str">
            <v>1 A 01 580 01 - Fornecimento, preparo e colocação formas aço CA 60 kg 5,27 0,00 5,27</v>
          </cell>
          <cell r="CH208">
            <v>0</v>
          </cell>
          <cell r="CI208">
            <v>0</v>
          </cell>
          <cell r="CJ208">
            <v>0</v>
          </cell>
          <cell r="CL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G208">
            <v>0</v>
          </cell>
        </row>
        <row r="209">
          <cell r="B209" t="str">
            <v>1 A 01 580 02</v>
          </cell>
          <cell r="C209" t="str">
            <v>Fornecimento, preparo e colocação formas aço CA 50</v>
          </cell>
          <cell r="D209" t="str">
            <v>kg</v>
          </cell>
          <cell r="E209">
            <v>5.27</v>
          </cell>
          <cell r="I209" t="str">
            <v>1 A 01 580 02 - Fornecimento, preparo e colocação formas aço CA 50 kg 5,27 0,00 5,27</v>
          </cell>
          <cell r="CH209">
            <v>0</v>
          </cell>
          <cell r="CI209">
            <v>0</v>
          </cell>
          <cell r="CJ209">
            <v>0</v>
          </cell>
          <cell r="CL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G209">
            <v>0</v>
          </cell>
        </row>
        <row r="210">
          <cell r="B210" t="str">
            <v>1 A 01 580 03</v>
          </cell>
          <cell r="C210" t="str">
            <v>Fornecimento, preparo e colocação formas aço CA 25</v>
          </cell>
          <cell r="D210" t="str">
            <v>kg</v>
          </cell>
          <cell r="E210">
            <v>5.27</v>
          </cell>
          <cell r="I210" t="str">
            <v>1 A 01 580 03 - Fornecimento, preparo e colocação formas aço CA 25 kg 5,27 0,00 5,27</v>
          </cell>
          <cell r="CH210">
            <v>0</v>
          </cell>
          <cell r="CI210">
            <v>0</v>
          </cell>
          <cell r="CJ210">
            <v>0</v>
          </cell>
          <cell r="CL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G210">
            <v>0</v>
          </cell>
        </row>
        <row r="211">
          <cell r="B211" t="str">
            <v>1 A 00 301 00</v>
          </cell>
          <cell r="C211" t="str">
            <v>Fornecimento de Aço CA-25</v>
          </cell>
          <cell r="D211" t="str">
            <v>kg</v>
          </cell>
          <cell r="E211">
            <v>2.46</v>
          </cell>
          <cell r="I211" t="str">
            <v>1 A 00 301 00 - Fornecimento de Aço CA-25 kg 2,46 0,00 2,46</v>
          </cell>
          <cell r="DG211">
            <v>0</v>
          </cell>
        </row>
        <row r="212">
          <cell r="DG212">
            <v>0</v>
          </cell>
        </row>
        <row r="213">
          <cell r="DG213">
            <v>0</v>
          </cell>
        </row>
        <row r="214">
          <cell r="DG214">
            <v>0</v>
          </cell>
        </row>
        <row r="215">
          <cell r="C215" t="str">
            <v>CONCRETO</v>
          </cell>
          <cell r="DG215">
            <v>0</v>
          </cell>
        </row>
        <row r="216">
          <cell r="B216" t="str">
            <v>1 A 01 415 51</v>
          </cell>
          <cell r="C216" t="str">
            <v>Concr estr fck=15MPa c.raz uso ger conf/lanç AC/BC</v>
          </cell>
          <cell r="D216" t="str">
            <v>m3</v>
          </cell>
          <cell r="E216">
            <v>286.45</v>
          </cell>
          <cell r="I216" t="str">
            <v>1 A 01 415 51 - Concr estr fck=15MPa c.raz uso ger conf/lanç AC/BC m3 286,45 0,00 286,45</v>
          </cell>
          <cell r="J216">
            <v>2.5</v>
          </cell>
          <cell r="L216">
            <v>0.2051</v>
          </cell>
          <cell r="O216" t="str">
            <v>E302</v>
          </cell>
          <cell r="P216" t="str">
            <v>E304</v>
          </cell>
          <cell r="Q216" t="str">
            <v>E306</v>
          </cell>
          <cell r="R216" t="str">
            <v>E509</v>
          </cell>
          <cell r="X216">
            <v>1</v>
          </cell>
          <cell r="Y216">
            <v>3</v>
          </cell>
          <cell r="Z216">
            <v>2</v>
          </cell>
          <cell r="AA216">
            <v>1</v>
          </cell>
          <cell r="AG216">
            <v>1</v>
          </cell>
          <cell r="AH216">
            <v>0.69</v>
          </cell>
          <cell r="AI216">
            <v>1</v>
          </cell>
          <cell r="AJ216">
            <v>1</v>
          </cell>
          <cell r="AP216" t="str">
            <v>T604</v>
          </cell>
          <cell r="AQ216" t="str">
            <v>T701</v>
          </cell>
          <cell r="AU216">
            <v>1</v>
          </cell>
          <cell r="AV216">
            <v>14</v>
          </cell>
          <cell r="AZ216" t="str">
            <v>M202</v>
          </cell>
          <cell r="BJ216">
            <v>270</v>
          </cell>
          <cell r="BT216" t="str">
            <v>1 A 01 170 03</v>
          </cell>
          <cell r="BU216" t="str">
            <v>1 A 00 717 00</v>
          </cell>
          <cell r="BY216">
            <v>0.93</v>
          </cell>
          <cell r="BZ216">
            <v>0.84</v>
          </cell>
          <cell r="DG216">
            <v>4</v>
          </cell>
        </row>
        <row r="217">
          <cell r="B217" t="str">
            <v>1 A 01 415 51  (Modif.)</v>
          </cell>
          <cell r="C217" t="str">
            <v>Concr estr fck=15MPa c.raz uso ger conf/lanç BC c/ areia extraída com draga</v>
          </cell>
          <cell r="D217" t="str">
            <v>m3</v>
          </cell>
          <cell r="E217">
            <v>274.55</v>
          </cell>
          <cell r="J217">
            <v>2.5</v>
          </cell>
          <cell r="L217">
            <v>0.2051</v>
          </cell>
          <cell r="O217" t="str">
            <v>E302</v>
          </cell>
          <cell r="P217" t="str">
            <v>E304</v>
          </cell>
          <cell r="Q217" t="str">
            <v>E306</v>
          </cell>
          <cell r="R217" t="str">
            <v>E509</v>
          </cell>
          <cell r="X217">
            <v>1</v>
          </cell>
          <cell r="Y217">
            <v>3</v>
          </cell>
          <cell r="Z217">
            <v>2</v>
          </cell>
          <cell r="AA217">
            <v>1</v>
          </cell>
          <cell r="AG217">
            <v>1</v>
          </cell>
          <cell r="AH217">
            <v>0.69</v>
          </cell>
          <cell r="AI217">
            <v>1</v>
          </cell>
          <cell r="AJ217">
            <v>1</v>
          </cell>
          <cell r="AP217" t="str">
            <v>T604</v>
          </cell>
          <cell r="AQ217" t="str">
            <v>T701</v>
          </cell>
          <cell r="AU217">
            <v>1</v>
          </cell>
          <cell r="AV217">
            <v>14</v>
          </cell>
          <cell r="AZ217" t="str">
            <v>M202</v>
          </cell>
          <cell r="BJ217">
            <v>270</v>
          </cell>
          <cell r="BT217" t="str">
            <v>1 A 01 170 03</v>
          </cell>
          <cell r="BU217" t="str">
            <v>1 A 00 717 00</v>
          </cell>
          <cell r="BY217">
            <v>0.93</v>
          </cell>
          <cell r="BZ217">
            <v>0.84</v>
          </cell>
          <cell r="CH217">
            <v>0</v>
          </cell>
          <cell r="CI217">
            <v>0</v>
          </cell>
          <cell r="CJ217">
            <v>0</v>
          </cell>
          <cell r="CL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G217">
            <v>4</v>
          </cell>
        </row>
        <row r="218">
          <cell r="DG218">
            <v>0</v>
          </cell>
        </row>
        <row r="219">
          <cell r="B219" t="str">
            <v>1 A 01 410 51</v>
          </cell>
          <cell r="C219" t="str">
            <v>Concr.fck=10MPa c.raz uso ger conf/lanç AC/BC</v>
          </cell>
          <cell r="D219" t="str">
            <v>m3</v>
          </cell>
          <cell r="E219">
            <v>269.89999999999998</v>
          </cell>
          <cell r="I219" t="str">
            <v>1 A 01 410 51 - Concr.fck=10MPa c.raz uso ger conf/lanç AC/BC m3 269,90 0,00 269,90</v>
          </cell>
          <cell r="J219">
            <v>2.5</v>
          </cell>
          <cell r="L219">
            <v>0.2051</v>
          </cell>
          <cell r="O219" t="str">
            <v>E302</v>
          </cell>
          <cell r="P219" t="str">
            <v>E304</v>
          </cell>
          <cell r="Q219" t="str">
            <v>E306</v>
          </cell>
          <cell r="R219" t="str">
            <v>E509</v>
          </cell>
          <cell r="X219">
            <v>1</v>
          </cell>
          <cell r="Y219">
            <v>3</v>
          </cell>
          <cell r="Z219">
            <v>2</v>
          </cell>
          <cell r="AA219">
            <v>1</v>
          </cell>
          <cell r="AG219">
            <v>1</v>
          </cell>
          <cell r="AH219">
            <v>0.69</v>
          </cell>
          <cell r="AI219">
            <v>1</v>
          </cell>
          <cell r="AJ219">
            <v>1</v>
          </cell>
          <cell r="AP219" t="str">
            <v>T604</v>
          </cell>
          <cell r="AQ219" t="str">
            <v>T701</v>
          </cell>
          <cell r="AU219">
            <v>1</v>
          </cell>
          <cell r="AV219">
            <v>14</v>
          </cell>
          <cell r="AZ219" t="str">
            <v>M202</v>
          </cell>
          <cell r="BT219" t="str">
            <v>1 A 01 170 03</v>
          </cell>
          <cell r="BU219" t="str">
            <v>1 A 00 717 00</v>
          </cell>
          <cell r="BY219">
            <v>0.96</v>
          </cell>
          <cell r="BZ219">
            <v>0.84</v>
          </cell>
          <cell r="DG219">
            <v>4</v>
          </cell>
        </row>
        <row r="220">
          <cell r="B220" t="str">
            <v>1 A 01 410 51 (Modif.)</v>
          </cell>
          <cell r="C220" t="str">
            <v>Concr.fck=10MPa c.raz uso ger conf/lanç BC c/ areia extraída com draga</v>
          </cell>
          <cell r="D220" t="str">
            <v>m3</v>
          </cell>
          <cell r="E220">
            <v>257.61</v>
          </cell>
          <cell r="J220">
            <v>2.5</v>
          </cell>
          <cell r="L220">
            <v>0.2051</v>
          </cell>
          <cell r="O220" t="str">
            <v>E302</v>
          </cell>
          <cell r="P220" t="str">
            <v>E304</v>
          </cell>
          <cell r="Q220" t="str">
            <v>E306</v>
          </cell>
          <cell r="R220" t="str">
            <v>E509</v>
          </cell>
          <cell r="X220">
            <v>1</v>
          </cell>
          <cell r="Y220">
            <v>3</v>
          </cell>
          <cell r="Z220">
            <v>2</v>
          </cell>
          <cell r="AA220">
            <v>1</v>
          </cell>
          <cell r="AG220">
            <v>1</v>
          </cell>
          <cell r="AH220">
            <v>0.69</v>
          </cell>
          <cell r="AI220">
            <v>1</v>
          </cell>
          <cell r="AJ220">
            <v>1</v>
          </cell>
          <cell r="AP220" t="str">
            <v>T604</v>
          </cell>
          <cell r="AQ220" t="str">
            <v>T701</v>
          </cell>
          <cell r="AU220">
            <v>1</v>
          </cell>
          <cell r="AV220">
            <v>14</v>
          </cell>
          <cell r="AZ220" t="str">
            <v>M202</v>
          </cell>
          <cell r="BJ220">
            <v>230</v>
          </cell>
          <cell r="BT220" t="str">
            <v>1 A 01 170 03</v>
          </cell>
          <cell r="BU220" t="str">
            <v>1 A 00 717 00</v>
          </cell>
          <cell r="BY220">
            <v>0.96</v>
          </cell>
          <cell r="BZ220">
            <v>0.84</v>
          </cell>
          <cell r="CH220">
            <v>0</v>
          </cell>
          <cell r="CI220">
            <v>0</v>
          </cell>
          <cell r="CJ220">
            <v>0</v>
          </cell>
          <cell r="CL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G220">
            <v>4</v>
          </cell>
        </row>
        <row r="221">
          <cell r="DG221">
            <v>0</v>
          </cell>
        </row>
        <row r="222">
          <cell r="B222" t="str">
            <v>1 A 01 412 51</v>
          </cell>
          <cell r="C222" t="str">
            <v>Concr.fck=15MPa c.raz uso ger conf/lanç BC c/ areia extraída com draga</v>
          </cell>
          <cell r="D222" t="str">
            <v>m3</v>
          </cell>
          <cell r="E222">
            <v>286.45</v>
          </cell>
          <cell r="I222" t="str">
            <v>1 A 01 412 51 - Concr.fck=15MPa c.raz uso ger conf/lanç AC/BC m3 286,45 0,00 286,45</v>
          </cell>
          <cell r="J222">
            <v>2.5</v>
          </cell>
          <cell r="L222">
            <v>0.2051</v>
          </cell>
          <cell r="O222" t="str">
            <v>E302</v>
          </cell>
          <cell r="P222" t="str">
            <v>E304</v>
          </cell>
          <cell r="Q222" t="str">
            <v>E306</v>
          </cell>
          <cell r="R222" t="str">
            <v>E509</v>
          </cell>
          <cell r="X222">
            <v>1</v>
          </cell>
          <cell r="Y222">
            <v>3</v>
          </cell>
          <cell r="Z222">
            <v>2</v>
          </cell>
          <cell r="AA222">
            <v>1</v>
          </cell>
          <cell r="AG222">
            <v>1</v>
          </cell>
          <cell r="AH222">
            <v>0.69</v>
          </cell>
          <cell r="AI222">
            <v>1</v>
          </cell>
          <cell r="AJ222">
            <v>1</v>
          </cell>
          <cell r="AP222" t="str">
            <v>T604</v>
          </cell>
          <cell r="AQ222" t="str">
            <v>T701</v>
          </cell>
          <cell r="AU222">
            <v>1</v>
          </cell>
          <cell r="AV222">
            <v>14</v>
          </cell>
          <cell r="AZ222" t="str">
            <v>M202</v>
          </cell>
          <cell r="BJ222">
            <v>270</v>
          </cell>
          <cell r="BT222" t="str">
            <v>1 A 01 170 03</v>
          </cell>
          <cell r="BU222" t="str">
            <v>1 A 00 717 00</v>
          </cell>
          <cell r="BY222">
            <v>0.93</v>
          </cell>
          <cell r="BZ222">
            <v>0.84</v>
          </cell>
          <cell r="DG222">
            <v>4</v>
          </cell>
        </row>
        <row r="223">
          <cell r="B223" t="str">
            <v>1 A 01 412 51 (Modif.)</v>
          </cell>
          <cell r="C223" t="str">
            <v>Concr.fck=15MPa c.raz uso ger conf/lanç BC c/ areia extraída com draga</v>
          </cell>
          <cell r="D223" t="str">
            <v>m3</v>
          </cell>
          <cell r="E223">
            <v>274.52999999999997</v>
          </cell>
          <cell r="J223">
            <v>2.5</v>
          </cell>
          <cell r="L223">
            <v>0.2051</v>
          </cell>
          <cell r="O223" t="str">
            <v>E302</v>
          </cell>
          <cell r="P223" t="str">
            <v>E304</v>
          </cell>
          <cell r="Q223" t="str">
            <v>E306</v>
          </cell>
          <cell r="R223" t="str">
            <v>E509</v>
          </cell>
          <cell r="X223">
            <v>1</v>
          </cell>
          <cell r="Y223">
            <v>3</v>
          </cell>
          <cell r="Z223">
            <v>2</v>
          </cell>
          <cell r="AA223">
            <v>1</v>
          </cell>
          <cell r="AG223">
            <v>1</v>
          </cell>
          <cell r="AH223">
            <v>0.69</v>
          </cell>
          <cell r="AI223">
            <v>1</v>
          </cell>
          <cell r="AJ223">
            <v>1</v>
          </cell>
          <cell r="AP223" t="str">
            <v>T604</v>
          </cell>
          <cell r="AQ223" t="str">
            <v>T701</v>
          </cell>
          <cell r="AU223">
            <v>1</v>
          </cell>
          <cell r="AV223">
            <v>14</v>
          </cell>
          <cell r="AZ223" t="str">
            <v>M202</v>
          </cell>
          <cell r="BJ223">
            <v>270</v>
          </cell>
          <cell r="BT223" t="str">
            <v>1 A 01 170 03</v>
          </cell>
          <cell r="BU223" t="str">
            <v>1 A 00 717 00</v>
          </cell>
          <cell r="BY223">
            <v>0.93</v>
          </cell>
          <cell r="BZ223">
            <v>0.84</v>
          </cell>
          <cell r="CH223">
            <v>0</v>
          </cell>
          <cell r="CI223">
            <v>0</v>
          </cell>
          <cell r="CJ223">
            <v>0</v>
          </cell>
          <cell r="CL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G223">
            <v>4</v>
          </cell>
        </row>
        <row r="224">
          <cell r="DG224">
            <v>0</v>
          </cell>
        </row>
        <row r="225">
          <cell r="B225" t="str">
            <v>1 A 01 423 50</v>
          </cell>
          <cell r="C225" t="str">
            <v>Concr.fck=18MPa para pré-moldados (tubos) BC c/ areia extraída com draga</v>
          </cell>
          <cell r="D225" t="str">
            <v>m3</v>
          </cell>
          <cell r="E225">
            <v>302.77999999999997</v>
          </cell>
          <cell r="I225" t="str">
            <v>1 A 01 423 50 - Concr.fck=18MPa para pré-moldados (tubos) AC/BC m3 302,78 0,00 302,78</v>
          </cell>
          <cell r="J225">
            <v>2.5</v>
          </cell>
          <cell r="L225">
            <v>0.2051</v>
          </cell>
          <cell r="O225" t="str">
            <v>E302</v>
          </cell>
          <cell r="P225" t="str">
            <v>E304</v>
          </cell>
          <cell r="Q225" t="str">
            <v>E509</v>
          </cell>
          <cell r="X225">
            <v>1</v>
          </cell>
          <cell r="Y225">
            <v>4</v>
          </cell>
          <cell r="Z225">
            <v>1</v>
          </cell>
          <cell r="AG225">
            <v>1</v>
          </cell>
          <cell r="AH225">
            <v>1</v>
          </cell>
          <cell r="AI225">
            <v>1</v>
          </cell>
          <cell r="AP225" t="str">
            <v>T501</v>
          </cell>
          <cell r="AQ225" t="str">
            <v>T604</v>
          </cell>
          <cell r="AR225" t="str">
            <v>T701</v>
          </cell>
          <cell r="AU225">
            <v>1</v>
          </cell>
          <cell r="AV225">
            <v>1</v>
          </cell>
          <cell r="AW225">
            <v>14</v>
          </cell>
          <cell r="AZ225" t="str">
            <v>M202</v>
          </cell>
          <cell r="BJ225">
            <v>350</v>
          </cell>
          <cell r="BT225" t="str">
            <v>1 A 01 170 03</v>
          </cell>
          <cell r="BU225" t="str">
            <v>1 A 00 717 00</v>
          </cell>
          <cell r="BY225">
            <v>0.61599999999999999</v>
          </cell>
          <cell r="BZ225">
            <v>0.76800000000000002</v>
          </cell>
          <cell r="DG225">
            <v>3</v>
          </cell>
        </row>
        <row r="226">
          <cell r="B226" t="str">
            <v>1 A 01 423 50 (Modif.)</v>
          </cell>
          <cell r="C226" t="str">
            <v>Concr.fck=18MPa para pré-moldados (tubos) BC c/ areia extraída com draga</v>
          </cell>
          <cell r="D226" t="str">
            <v>m3</v>
          </cell>
          <cell r="E226">
            <v>294.89</v>
          </cell>
          <cell r="J226">
            <v>2.5</v>
          </cell>
          <cell r="L226">
            <v>0.2051</v>
          </cell>
          <cell r="O226" t="str">
            <v>E302</v>
          </cell>
          <cell r="P226" t="str">
            <v>E304</v>
          </cell>
          <cell r="Q226" t="str">
            <v>E509</v>
          </cell>
          <cell r="X226">
            <v>1</v>
          </cell>
          <cell r="Y226">
            <v>4</v>
          </cell>
          <cell r="Z226">
            <v>1</v>
          </cell>
          <cell r="AG226">
            <v>1</v>
          </cell>
          <cell r="AH226">
            <v>1</v>
          </cell>
          <cell r="AI226">
            <v>1</v>
          </cell>
          <cell r="AP226" t="str">
            <v>T501</v>
          </cell>
          <cell r="AQ226" t="str">
            <v>T604</v>
          </cell>
          <cell r="AR226" t="str">
            <v>T701</v>
          </cell>
          <cell r="AU226">
            <v>1</v>
          </cell>
          <cell r="AV226">
            <v>1</v>
          </cell>
          <cell r="AW226">
            <v>14</v>
          </cell>
          <cell r="AZ226" t="str">
            <v>M202</v>
          </cell>
          <cell r="BJ226">
            <v>350</v>
          </cell>
          <cell r="BT226" t="str">
            <v>1 A 01 170 03</v>
          </cell>
          <cell r="BU226" t="str">
            <v>1 A 00 717 00</v>
          </cell>
          <cell r="BY226">
            <v>0.61599999999999999</v>
          </cell>
          <cell r="BZ226">
            <v>0.76800000000000002</v>
          </cell>
          <cell r="CH226">
            <v>0</v>
          </cell>
          <cell r="CI226">
            <v>0</v>
          </cell>
          <cell r="CJ226">
            <v>0</v>
          </cell>
          <cell r="CL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G226">
            <v>3</v>
          </cell>
        </row>
        <row r="227">
          <cell r="DG227">
            <v>0</v>
          </cell>
        </row>
        <row r="228">
          <cell r="B228" t="str">
            <v>1 A 01 512 60</v>
          </cell>
          <cell r="C228" t="str">
            <v>Concreto ciclópico fck=15 MPa AC/BC/PC</v>
          </cell>
          <cell r="D228" t="str">
            <v>m3</v>
          </cell>
          <cell r="E228">
            <v>226.72</v>
          </cell>
          <cell r="I228" t="str">
            <v>1 A 01 512 60 - Concreto ciclópico fck=15 MPa AC/BC/PC m3 226,72 0,00 226,72</v>
          </cell>
          <cell r="J228">
            <v>3.5</v>
          </cell>
          <cell r="L228">
            <v>0.2051</v>
          </cell>
          <cell r="AP228" t="str">
            <v>T604</v>
          </cell>
          <cell r="AQ228" t="str">
            <v>T701</v>
          </cell>
          <cell r="AU228">
            <v>0.3</v>
          </cell>
          <cell r="AV228">
            <v>4</v>
          </cell>
          <cell r="BT228" t="str">
            <v>1 A 01 155 51</v>
          </cell>
          <cell r="BU228" t="str">
            <v>1 A 01 412 51 (Modif.)</v>
          </cell>
          <cell r="BY228">
            <v>0.34499999999999997</v>
          </cell>
          <cell r="BZ228">
            <v>0.7</v>
          </cell>
          <cell r="DG228">
            <v>0</v>
          </cell>
        </row>
        <row r="229">
          <cell r="B229" t="str">
            <v>1 A 01 512 60 (Modif.)</v>
          </cell>
          <cell r="C229" t="str">
            <v>Concreto ciclópico fck=15 Mpa BC/PC  c/ areia extraída com draga</v>
          </cell>
          <cell r="D229" t="str">
            <v>m3</v>
          </cell>
          <cell r="E229">
            <v>218.38</v>
          </cell>
          <cell r="J229">
            <v>3.5</v>
          </cell>
          <cell r="L229">
            <v>0.2051</v>
          </cell>
          <cell r="AP229" t="str">
            <v>T604</v>
          </cell>
          <cell r="AQ229" t="str">
            <v>T701</v>
          </cell>
          <cell r="AU229">
            <v>0.3</v>
          </cell>
          <cell r="AV229">
            <v>4</v>
          </cell>
          <cell r="BT229" t="str">
            <v>1 A 01 155 51</v>
          </cell>
          <cell r="BU229" t="str">
            <v>1 A 01 412 51 (Modif.)</v>
          </cell>
          <cell r="BY229">
            <v>0.34499999999999997</v>
          </cell>
          <cell r="BZ229">
            <v>0.7</v>
          </cell>
          <cell r="CH229">
            <v>0</v>
          </cell>
          <cell r="CI229">
            <v>0</v>
          </cell>
          <cell r="CJ229">
            <v>0</v>
          </cell>
          <cell r="CL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G229">
            <v>0</v>
          </cell>
        </row>
        <row r="230">
          <cell r="DG230">
            <v>0</v>
          </cell>
        </row>
        <row r="231">
          <cell r="C231" t="str">
            <v>PRE-MOLDADOS</v>
          </cell>
          <cell r="DG231">
            <v>0</v>
          </cell>
        </row>
        <row r="232">
          <cell r="B232" t="str">
            <v>1 A 01 765 51</v>
          </cell>
          <cell r="C232" t="str">
            <v>Confecção de tubos concr.armado D=1,00m CA-4 AC/BC</v>
          </cell>
          <cell r="D232" t="str">
            <v>m</v>
          </cell>
          <cell r="E232">
            <v>311.52</v>
          </cell>
          <cell r="I232" t="str">
            <v>1 A 01 765 51 - Confecção de tubos concr.armado D=1,00m CA-4 AC/BC m 311,52 0,00 311,52</v>
          </cell>
          <cell r="J232">
            <v>1</v>
          </cell>
          <cell r="L232">
            <v>0.2051</v>
          </cell>
          <cell r="O232" t="str">
            <v>E312</v>
          </cell>
          <cell r="X232">
            <v>1</v>
          </cell>
          <cell r="AG232">
            <v>0.4</v>
          </cell>
          <cell r="AP232" t="str">
            <v>T501</v>
          </cell>
          <cell r="AQ232" t="str">
            <v>T701</v>
          </cell>
          <cell r="AU232">
            <v>0.25</v>
          </cell>
          <cell r="AV232">
            <v>1.5</v>
          </cell>
          <cell r="BT232" t="str">
            <v>1 A 01 423 50</v>
          </cell>
          <cell r="BU232" t="str">
            <v>1 A 01 580 02</v>
          </cell>
          <cell r="BY232">
            <v>0.42220000000000002</v>
          </cell>
          <cell r="BZ232">
            <v>31</v>
          </cell>
          <cell r="DG232">
            <v>1</v>
          </cell>
        </row>
        <row r="233">
          <cell r="B233" t="str">
            <v>1 A 01 765 51 (Modif.)</v>
          </cell>
          <cell r="C233" t="str">
            <v>Confecção de tubos concr.armado D=1,00m CA-4 BC c/ areia extraída com draga</v>
          </cell>
          <cell r="D233" t="str">
            <v>m</v>
          </cell>
          <cell r="E233">
            <v>308.27999999999997</v>
          </cell>
          <cell r="J233">
            <v>1</v>
          </cell>
          <cell r="L233">
            <v>0.2051</v>
          </cell>
          <cell r="O233" t="str">
            <v>E312</v>
          </cell>
          <cell r="X233">
            <v>1</v>
          </cell>
          <cell r="AG233">
            <v>0.4</v>
          </cell>
          <cell r="AP233" t="str">
            <v>T501</v>
          </cell>
          <cell r="AQ233" t="str">
            <v>T701</v>
          </cell>
          <cell r="AU233">
            <v>0.25</v>
          </cell>
          <cell r="AV233">
            <v>1.5</v>
          </cell>
          <cell r="BT233" t="str">
            <v>1 A 01 423 50 (Modif.)</v>
          </cell>
          <cell r="BU233" t="str">
            <v>1 A 01 580 02</v>
          </cell>
          <cell r="BY233">
            <v>0.42220000000000002</v>
          </cell>
          <cell r="BZ233">
            <v>31</v>
          </cell>
          <cell r="CH233">
            <v>0</v>
          </cell>
          <cell r="CI233">
            <v>0</v>
          </cell>
          <cell r="CJ233">
            <v>0</v>
          </cell>
          <cell r="CL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31</v>
          </cell>
          <cell r="CZ233">
            <v>0</v>
          </cell>
          <cell r="DA233">
            <v>0</v>
          </cell>
          <cell r="DB233">
            <v>0</v>
          </cell>
          <cell r="DG233">
            <v>1</v>
          </cell>
        </row>
        <row r="234">
          <cell r="DG234">
            <v>0</v>
          </cell>
        </row>
        <row r="235">
          <cell r="B235" t="str">
            <v>1 A 00 908 51</v>
          </cell>
          <cell r="C235" t="str">
            <v>Dentes para bueiros simples D=1,00 m AC/BC/PC</v>
          </cell>
          <cell r="D235" t="str">
            <v>und</v>
          </cell>
          <cell r="E235">
            <v>65.819999999999993</v>
          </cell>
          <cell r="I235" t="str">
            <v>1 A 00 908 51 - Dentes para bueiros simples D=1,00 m AC/BC/PC und 65,82 0,00 65,82</v>
          </cell>
          <cell r="J235">
            <v>1</v>
          </cell>
          <cell r="L235">
            <v>0.2051</v>
          </cell>
          <cell r="AP235" t="str">
            <v>T604</v>
          </cell>
          <cell r="AQ235" t="str">
            <v>T701</v>
          </cell>
          <cell r="AU235">
            <v>0.2</v>
          </cell>
          <cell r="AV235">
            <v>0.4</v>
          </cell>
          <cell r="BT235" t="str">
            <v>1 A 01 512 60 (Modif.)</v>
          </cell>
          <cell r="BU235" t="str">
            <v>1 A 01 580 02</v>
          </cell>
          <cell r="BY235">
            <v>0.46100000000000002</v>
          </cell>
          <cell r="BZ235">
            <v>3.024</v>
          </cell>
          <cell r="DG235">
            <v>0</v>
          </cell>
        </row>
        <row r="236">
          <cell r="B236" t="str">
            <v>1 A 00 908 51 (Modif.)</v>
          </cell>
          <cell r="C236" t="str">
            <v>Dentes para bueiros simples D=1,00 m BC/PC c/ areia extraída com draga</v>
          </cell>
          <cell r="D236" t="str">
            <v>und</v>
          </cell>
          <cell r="E236">
            <v>63.9</v>
          </cell>
          <cell r="J236">
            <v>1</v>
          </cell>
          <cell r="L236">
            <v>0.2051</v>
          </cell>
          <cell r="AP236" t="str">
            <v>T604</v>
          </cell>
          <cell r="AQ236" t="str">
            <v>T701</v>
          </cell>
          <cell r="AU236">
            <v>0.2</v>
          </cell>
          <cell r="AV236">
            <v>0.4</v>
          </cell>
          <cell r="BT236" t="str">
            <v>1 A 01 512 60 (Modif.)</v>
          </cell>
          <cell r="BU236" t="str">
            <v>1 A 01 580 02</v>
          </cell>
          <cell r="BY236">
            <v>0.23</v>
          </cell>
          <cell r="BZ236">
            <v>1.512</v>
          </cell>
          <cell r="CH236">
            <v>0</v>
          </cell>
          <cell r="CI236">
            <v>0</v>
          </cell>
          <cell r="CJ236">
            <v>0</v>
          </cell>
          <cell r="CL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1.512</v>
          </cell>
          <cell r="CZ236">
            <v>0</v>
          </cell>
          <cell r="DA236">
            <v>0</v>
          </cell>
          <cell r="DB236">
            <v>0</v>
          </cell>
          <cell r="DG236">
            <v>0</v>
          </cell>
        </row>
        <row r="237">
          <cell r="B237" t="str">
            <v>1 A 00 903 51</v>
          </cell>
          <cell r="C237" t="str">
            <v>Dentes para bueiros duplos D=1,00 m AC/BC/PC</v>
          </cell>
          <cell r="D237" t="str">
            <v>und</v>
          </cell>
          <cell r="E237">
            <v>131.86000000000001</v>
          </cell>
          <cell r="I237" t="str">
            <v>1 A 00 903 51 - Dentes para bueiros duplos D=1,00 m AC/BC/PC und 131,86 0,00 131,86</v>
          </cell>
          <cell r="J237">
            <v>1</v>
          </cell>
          <cell r="L237">
            <v>0.2051</v>
          </cell>
          <cell r="AP237" t="str">
            <v>T604</v>
          </cell>
          <cell r="AQ237" t="str">
            <v>T701</v>
          </cell>
          <cell r="AU237">
            <v>0.4</v>
          </cell>
          <cell r="AV237">
            <v>0.8</v>
          </cell>
          <cell r="BT237" t="str">
            <v>1 A 01 512 60 (Modif.)</v>
          </cell>
          <cell r="BU237" t="str">
            <v>1 A 01 580 02</v>
          </cell>
          <cell r="BY237">
            <v>0.46100000000000002</v>
          </cell>
          <cell r="BZ237">
            <v>3.024</v>
          </cell>
          <cell r="DG237">
            <v>0</v>
          </cell>
        </row>
        <row r="238">
          <cell r="B238" t="str">
            <v>1 A 00 903 51 (Modif.)</v>
          </cell>
          <cell r="C238" t="str">
            <v>Dentes para bueiros duplos D=1,00 m BC/PC c/ areia extraída com draga</v>
          </cell>
          <cell r="D238" t="str">
            <v>und</v>
          </cell>
          <cell r="E238">
            <v>128.02000000000001</v>
          </cell>
          <cell r="J238">
            <v>1</v>
          </cell>
          <cell r="L238">
            <v>0.2051</v>
          </cell>
          <cell r="AP238" t="str">
            <v>T604</v>
          </cell>
          <cell r="AQ238" t="str">
            <v>T701</v>
          </cell>
          <cell r="AU238">
            <v>0.4</v>
          </cell>
          <cell r="AV238">
            <v>0.8</v>
          </cell>
          <cell r="BT238" t="str">
            <v>1 A 01 512 60 (Modif.)</v>
          </cell>
          <cell r="BU238" t="str">
            <v>1 A 01 580 02</v>
          </cell>
          <cell r="BY238">
            <v>0.46100000000000002</v>
          </cell>
          <cell r="BZ238">
            <v>3.024</v>
          </cell>
          <cell r="CH238">
            <v>0</v>
          </cell>
          <cell r="CI238">
            <v>0</v>
          </cell>
          <cell r="CJ238">
            <v>0</v>
          </cell>
          <cell r="CL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G238">
            <v>0</v>
          </cell>
        </row>
        <row r="239">
          <cell r="B239" t="str">
            <v>1 A 00 911 51</v>
          </cell>
          <cell r="C239" t="str">
            <v>Dentes para bueiros triplos D=1,00 m AC/BC/PC</v>
          </cell>
          <cell r="D239" t="str">
            <v>und</v>
          </cell>
          <cell r="E239">
            <v>65.819999999999993</v>
          </cell>
          <cell r="I239" t="str">
            <v>1 A 00 911 51 - Dentes para bueiros triplos D=1,00 m AC/BC/PC und 193,69 0,00 193,69</v>
          </cell>
          <cell r="J239">
            <v>1</v>
          </cell>
          <cell r="L239">
            <v>0.2051</v>
          </cell>
          <cell r="AP239" t="str">
            <v>T604</v>
          </cell>
          <cell r="AQ239" t="str">
            <v>T701</v>
          </cell>
          <cell r="AU239">
            <v>0.6</v>
          </cell>
          <cell r="AV239">
            <v>1.2</v>
          </cell>
          <cell r="BT239" t="str">
            <v>1 A 01 512 60</v>
          </cell>
          <cell r="BU239" t="str">
            <v>1 A 01 580 02</v>
          </cell>
          <cell r="BY239">
            <v>0.69099999999999995</v>
          </cell>
          <cell r="BZ239">
            <v>3.78</v>
          </cell>
          <cell r="DG239">
            <v>0</v>
          </cell>
        </row>
        <row r="240">
          <cell r="B240" t="str">
            <v>1 A 00 911 51 (Modif.)</v>
          </cell>
          <cell r="C240" t="str">
            <v>Dentes para bueiros triplos D=1,00 m BC/PC c/ areia extraída com draga</v>
          </cell>
          <cell r="D240" t="str">
            <v>und</v>
          </cell>
          <cell r="E240" t="e">
            <v>#N/A</v>
          </cell>
          <cell r="J240">
            <v>1</v>
          </cell>
          <cell r="L240">
            <v>0.2051</v>
          </cell>
          <cell r="AP240" t="str">
            <v>T604</v>
          </cell>
          <cell r="AQ240" t="str">
            <v>T701</v>
          </cell>
          <cell r="AU240">
            <v>0.6</v>
          </cell>
          <cell r="AV240">
            <v>1.2</v>
          </cell>
          <cell r="BT240" t="str">
            <v>1 A 01 512 60 (Modif.)</v>
          </cell>
          <cell r="BU240" t="str">
            <v>1 A 01 580 02</v>
          </cell>
          <cell r="BY240">
            <v>0.69099999999999995</v>
          </cell>
          <cell r="BZ240">
            <v>3.78</v>
          </cell>
          <cell r="DG240">
            <v>0</v>
          </cell>
        </row>
        <row r="241">
          <cell r="DG241">
            <v>0</v>
          </cell>
        </row>
        <row r="242">
          <cell r="DG242">
            <v>0</v>
          </cell>
        </row>
        <row r="243">
          <cell r="DG243">
            <v>0</v>
          </cell>
        </row>
        <row r="244">
          <cell r="DG244">
            <v>0</v>
          </cell>
        </row>
        <row r="245">
          <cell r="C245" t="str">
            <v>MADEIRA/ FORMA</v>
          </cell>
          <cell r="DG245">
            <v>0</v>
          </cell>
        </row>
        <row r="246">
          <cell r="B246" t="str">
            <v>1 A 01 401 01</v>
          </cell>
          <cell r="C246" t="str">
            <v>Forma comum de madeira</v>
          </cell>
          <cell r="D246" t="str">
            <v>m²</v>
          </cell>
          <cell r="E246">
            <v>37.03</v>
          </cell>
          <cell r="I246" t="str">
            <v>1 A 01 401 01 - Forma comum de madeira m2 37,03 0,00 37,03</v>
          </cell>
          <cell r="J246">
            <v>1</v>
          </cell>
          <cell r="O246" t="str">
            <v>E509</v>
          </cell>
          <cell r="P246" t="str">
            <v>E904</v>
          </cell>
          <cell r="X246">
            <v>0.18</v>
          </cell>
          <cell r="Y246">
            <v>0.18</v>
          </cell>
          <cell r="AG246">
            <v>1</v>
          </cell>
          <cell r="AH246">
            <v>1</v>
          </cell>
          <cell r="AP246" t="str">
            <v>T603</v>
          </cell>
          <cell r="AQ246" t="str">
            <v>T701</v>
          </cell>
          <cell r="AU246">
            <v>1</v>
          </cell>
          <cell r="AV246">
            <v>1</v>
          </cell>
          <cell r="AZ246" t="str">
            <v>M320</v>
          </cell>
          <cell r="BA246" t="str">
            <v>M406</v>
          </cell>
          <cell r="BB246" t="str">
            <v>M408</v>
          </cell>
          <cell r="BC246" t="str">
            <v>M413</v>
          </cell>
          <cell r="BD246" t="str">
            <v>M621</v>
          </cell>
          <cell r="BJ246">
            <v>0.1</v>
          </cell>
          <cell r="BK246">
            <v>1.1499999999999999</v>
          </cell>
          <cell r="BL246">
            <v>1.92</v>
          </cell>
          <cell r="BM246">
            <v>1.29</v>
          </cell>
          <cell r="BN246">
            <v>0.02</v>
          </cell>
          <cell r="BT246" t="str">
            <v>1 A 00 301 00</v>
          </cell>
          <cell r="BY246">
            <v>0.25</v>
          </cell>
          <cell r="CH246">
            <v>0</v>
          </cell>
          <cell r="CI246">
            <v>0</v>
          </cell>
          <cell r="CJ246">
            <v>0</v>
          </cell>
          <cell r="CL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0.25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G246">
            <v>2</v>
          </cell>
        </row>
        <row r="247">
          <cell r="B247" t="str">
            <v>1 A 01 790 01</v>
          </cell>
          <cell r="C247" t="str">
            <v>Guia de madeira - 2,5 x 7,0 cm</v>
          </cell>
          <cell r="D247" t="str">
            <v>m</v>
          </cell>
          <cell r="E247">
            <v>2.79</v>
          </cell>
          <cell r="I247" t="str">
            <v>1 A 01 790 01 - Guia de madeira - 2,5 x 7,0 cm m 2,79 0,00 2,79</v>
          </cell>
          <cell r="J247">
            <v>1</v>
          </cell>
          <cell r="O247" t="str">
            <v>E509</v>
          </cell>
          <cell r="P247" t="str">
            <v>E904</v>
          </cell>
          <cell r="X247">
            <v>1</v>
          </cell>
          <cell r="Y247">
            <v>1</v>
          </cell>
          <cell r="AG247">
            <v>1</v>
          </cell>
          <cell r="AH247">
            <v>1</v>
          </cell>
          <cell r="CH247">
            <v>0</v>
          </cell>
          <cell r="CI247">
            <v>0</v>
          </cell>
          <cell r="CJ247">
            <v>0</v>
          </cell>
          <cell r="CL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G247">
            <v>2</v>
          </cell>
        </row>
        <row r="248">
          <cell r="B248" t="str">
            <v>1 A 01 790 02</v>
          </cell>
          <cell r="C248" t="str">
            <v>Guia de madeira - 2,5 x 10,0 cm</v>
          </cell>
          <cell r="D248" t="str">
            <v>m</v>
          </cell>
          <cell r="E248">
            <v>1.53</v>
          </cell>
          <cell r="I248" t="str">
            <v>1 A 01 790 02 - Guia de madeira - 2,5 x 10,0 cm m 1,53 0,00 1,53</v>
          </cell>
          <cell r="J248">
            <v>1</v>
          </cell>
          <cell r="O248" t="str">
            <v>E509</v>
          </cell>
          <cell r="P248" t="str">
            <v>E904</v>
          </cell>
          <cell r="X248">
            <v>1</v>
          </cell>
          <cell r="Y248">
            <v>1</v>
          </cell>
          <cell r="AG248">
            <v>1</v>
          </cell>
          <cell r="AH248">
            <v>1</v>
          </cell>
          <cell r="CH248">
            <v>0</v>
          </cell>
          <cell r="CI248">
            <v>0</v>
          </cell>
          <cell r="CJ248">
            <v>0</v>
          </cell>
          <cell r="CL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G248">
            <v>2</v>
          </cell>
        </row>
        <row r="249">
          <cell r="DG249">
            <v>0</v>
          </cell>
        </row>
        <row r="250">
          <cell r="C250" t="str">
            <v>OUTROS</v>
          </cell>
          <cell r="DG250">
            <v>0</v>
          </cell>
        </row>
        <row r="251">
          <cell r="B251" t="str">
            <v>1 A 01 894 01</v>
          </cell>
          <cell r="C251" t="str">
            <v>Lastro de brita</v>
          </cell>
          <cell r="D251" t="str">
            <v>m3</v>
          </cell>
          <cell r="I251" t="str">
            <v>1 A 01 894 01 - Lastro de brita m3 38,76 0,00 38,76</v>
          </cell>
          <cell r="J251">
            <v>3</v>
          </cell>
          <cell r="O251" t="str">
            <v>E906</v>
          </cell>
          <cell r="X251">
            <v>1</v>
          </cell>
          <cell r="AG251">
            <v>1</v>
          </cell>
          <cell r="AP251" t="str">
            <v>T501</v>
          </cell>
          <cell r="AQ251" t="str">
            <v>T701</v>
          </cell>
          <cell r="AU251">
            <v>0.1</v>
          </cell>
          <cell r="AV251">
            <v>0.5</v>
          </cell>
          <cell r="BT251" t="str">
            <v>1 A 00 717 00</v>
          </cell>
          <cell r="BY251">
            <v>1.2</v>
          </cell>
          <cell r="CH251">
            <v>0</v>
          </cell>
          <cell r="CI251">
            <v>0</v>
          </cell>
          <cell r="CJ251">
            <v>0</v>
          </cell>
          <cell r="CL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G251">
            <v>1</v>
          </cell>
        </row>
        <row r="252">
          <cell r="B252" t="str">
            <v>1 A 01 894 51</v>
          </cell>
          <cell r="C252" t="str">
            <v>Lastro de brita BC</v>
          </cell>
          <cell r="D252" t="str">
            <v>m3</v>
          </cell>
          <cell r="E252">
            <v>82.07</v>
          </cell>
          <cell r="I252" t="str">
            <v>1 A 01 894 51 - Lastro de brita BC m3 82,07 0,00 82,07</v>
          </cell>
          <cell r="J252">
            <v>3</v>
          </cell>
          <cell r="O252" t="str">
            <v>E906</v>
          </cell>
          <cell r="X252">
            <v>1</v>
          </cell>
          <cell r="AG252">
            <v>1</v>
          </cell>
          <cell r="BT252" t="str">
            <v>1 A 00 717 00</v>
          </cell>
          <cell r="BY252">
            <v>1.2</v>
          </cell>
          <cell r="CH252">
            <v>0</v>
          </cell>
          <cell r="CI252">
            <v>0</v>
          </cell>
          <cell r="CJ252">
            <v>0</v>
          </cell>
          <cell r="CL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G252">
            <v>1</v>
          </cell>
        </row>
        <row r="253">
          <cell r="DG253">
            <v>0</v>
          </cell>
        </row>
        <row r="254">
          <cell r="CH254" t="e">
            <v>#REF!</v>
          </cell>
          <cell r="DG254">
            <v>0</v>
          </cell>
        </row>
        <row r="255">
          <cell r="CH255" t="e">
            <v>#REF!</v>
          </cell>
          <cell r="DG255">
            <v>0</v>
          </cell>
        </row>
        <row r="256">
          <cell r="C256" t="str">
            <v>MÁO-DE-OBRA</v>
          </cell>
          <cell r="DG256">
            <v>0</v>
          </cell>
        </row>
        <row r="257">
          <cell r="B257" t="str">
            <v>T000</v>
          </cell>
          <cell r="C257" t="str">
            <v>Salário Mínimo</v>
          </cell>
          <cell r="D257" t="str">
            <v>h</v>
          </cell>
          <cell r="E257">
            <v>6.3981000000000003</v>
          </cell>
          <cell r="DG257">
            <v>0</v>
          </cell>
        </row>
        <row r="258">
          <cell r="B258" t="str">
            <v>T301</v>
          </cell>
          <cell r="C258" t="str">
            <v>Motorista de veículo leve</v>
          </cell>
          <cell r="D258" t="str">
            <v>h</v>
          </cell>
          <cell r="E258">
            <v>9.5972000000000008</v>
          </cell>
          <cell r="DG258">
            <v>0</v>
          </cell>
        </row>
        <row r="259">
          <cell r="B259" t="str">
            <v>T302</v>
          </cell>
          <cell r="C259" t="str">
            <v>Motorista de caminhão</v>
          </cell>
          <cell r="D259" t="str">
            <v>h</v>
          </cell>
          <cell r="E259">
            <v>17.9147</v>
          </cell>
          <cell r="DG259">
            <v>0</v>
          </cell>
        </row>
        <row r="260">
          <cell r="B260" t="str">
            <v>T303</v>
          </cell>
          <cell r="C260" t="str">
            <v>Motorista de veículo especial</v>
          </cell>
          <cell r="D260" t="str">
            <v>h</v>
          </cell>
          <cell r="E260">
            <v>19.066400000000002</v>
          </cell>
          <cell r="DG260">
            <v>0</v>
          </cell>
        </row>
        <row r="261">
          <cell r="B261" t="str">
            <v>T311</v>
          </cell>
          <cell r="C261" t="str">
            <v>Operador de equipamento leve 1</v>
          </cell>
          <cell r="D261" t="str">
            <v>h</v>
          </cell>
          <cell r="E261">
            <v>13.436</v>
          </cell>
          <cell r="DG261">
            <v>0</v>
          </cell>
        </row>
        <row r="262">
          <cell r="B262" t="str">
            <v>T312</v>
          </cell>
          <cell r="C262" t="str">
            <v>Operador de equipamento leve 2</v>
          </cell>
          <cell r="D262" t="str">
            <v>h</v>
          </cell>
          <cell r="E262">
            <v>15.163500000000001</v>
          </cell>
          <cell r="DG262">
            <v>0</v>
          </cell>
        </row>
        <row r="263">
          <cell r="B263" t="str">
            <v>T313</v>
          </cell>
          <cell r="C263" t="str">
            <v>Operador de equip. pesado</v>
          </cell>
          <cell r="D263" t="str">
            <v>h</v>
          </cell>
          <cell r="E263">
            <v>19.642199999999999</v>
          </cell>
          <cell r="DG263">
            <v>0</v>
          </cell>
        </row>
        <row r="264">
          <cell r="B264" t="str">
            <v>T314</v>
          </cell>
          <cell r="C264" t="str">
            <v>Operador de equip. especial</v>
          </cell>
          <cell r="D264" t="str">
            <v>h</v>
          </cell>
          <cell r="E264">
            <v>20.729900000000001</v>
          </cell>
          <cell r="DG264">
            <v>0</v>
          </cell>
        </row>
        <row r="265">
          <cell r="B265" t="str">
            <v>T401</v>
          </cell>
          <cell r="C265" t="str">
            <v>Pré-marcador</v>
          </cell>
          <cell r="D265" t="str">
            <v>h</v>
          </cell>
          <cell r="E265">
            <v>20.729900000000001</v>
          </cell>
          <cell r="DG265">
            <v>0</v>
          </cell>
        </row>
        <row r="266">
          <cell r="B266" t="str">
            <v>T501</v>
          </cell>
          <cell r="C266" t="str">
            <v>Encarregado de turma</v>
          </cell>
          <cell r="D266" t="str">
            <v>h</v>
          </cell>
          <cell r="E266">
            <v>16.699100000000001</v>
          </cell>
          <cell r="DG266">
            <v>0</v>
          </cell>
        </row>
        <row r="267">
          <cell r="B267" t="str">
            <v>T511</v>
          </cell>
          <cell r="C267" t="str">
            <v>Encarreg. de pavimentação</v>
          </cell>
          <cell r="D267" t="str">
            <v>h</v>
          </cell>
          <cell r="E267">
            <v>16.699100000000001</v>
          </cell>
          <cell r="DG267">
            <v>0</v>
          </cell>
        </row>
        <row r="268">
          <cell r="B268" t="str">
            <v>T512</v>
          </cell>
          <cell r="C268" t="str">
            <v>Encarregado de britagem</v>
          </cell>
          <cell r="D268" t="str">
            <v>h</v>
          </cell>
          <cell r="E268">
            <v>16.699100000000001</v>
          </cell>
          <cell r="DG268">
            <v>0</v>
          </cell>
        </row>
        <row r="269">
          <cell r="B269" t="str">
            <v>T601</v>
          </cell>
          <cell r="C269" t="str">
            <v>Blaster</v>
          </cell>
          <cell r="D269" t="str">
            <v>h</v>
          </cell>
          <cell r="E269">
            <v>19.194400000000002</v>
          </cell>
          <cell r="DG269">
            <v>0</v>
          </cell>
        </row>
        <row r="270">
          <cell r="B270" t="str">
            <v>T602</v>
          </cell>
          <cell r="C270" t="str">
            <v>Montador</v>
          </cell>
          <cell r="D270" t="str">
            <v>h</v>
          </cell>
          <cell r="E270">
            <v>9.5972000000000008</v>
          </cell>
          <cell r="DG270">
            <v>0</v>
          </cell>
        </row>
        <row r="271">
          <cell r="B271" t="str">
            <v>T603</v>
          </cell>
          <cell r="C271" t="str">
            <v>Carpinteiro</v>
          </cell>
          <cell r="D271" t="str">
            <v>h</v>
          </cell>
          <cell r="E271">
            <v>9.5972000000000008</v>
          </cell>
          <cell r="DG271">
            <v>0</v>
          </cell>
        </row>
        <row r="272">
          <cell r="B272" t="str">
            <v>T604</v>
          </cell>
          <cell r="C272" t="str">
            <v>Pedreiro</v>
          </cell>
          <cell r="D272" t="str">
            <v>h</v>
          </cell>
          <cell r="E272">
            <v>9.5972000000000008</v>
          </cell>
          <cell r="DG272">
            <v>0</v>
          </cell>
        </row>
        <row r="273">
          <cell r="B273" t="str">
            <v>T605</v>
          </cell>
          <cell r="C273" t="str">
            <v>Armador</v>
          </cell>
          <cell r="D273" t="str">
            <v>h</v>
          </cell>
          <cell r="E273">
            <v>9.5972000000000008</v>
          </cell>
          <cell r="DG273">
            <v>0</v>
          </cell>
        </row>
        <row r="274">
          <cell r="B274" t="str">
            <v>T606</v>
          </cell>
          <cell r="C274" t="str">
            <v>Ferreiro</v>
          </cell>
          <cell r="D274" t="str">
            <v>h</v>
          </cell>
          <cell r="E274">
            <v>9.5972000000000008</v>
          </cell>
          <cell r="DG274">
            <v>0</v>
          </cell>
        </row>
        <row r="275">
          <cell r="B275" t="str">
            <v>T607</v>
          </cell>
          <cell r="C275" t="str">
            <v>Pintor</v>
          </cell>
          <cell r="D275" t="str">
            <v>h</v>
          </cell>
          <cell r="E275">
            <v>9.5972000000000008</v>
          </cell>
          <cell r="DG275">
            <v>0</v>
          </cell>
        </row>
        <row r="276">
          <cell r="B276" t="str">
            <v>T608</v>
          </cell>
          <cell r="C276" t="str">
            <v>Soldador</v>
          </cell>
          <cell r="D276" t="str">
            <v>h</v>
          </cell>
          <cell r="E276">
            <v>9.5972000000000008</v>
          </cell>
          <cell r="DG276">
            <v>0</v>
          </cell>
        </row>
        <row r="277">
          <cell r="B277" t="str">
            <v>T609</v>
          </cell>
          <cell r="C277" t="str">
            <v>Jardineiro</v>
          </cell>
          <cell r="D277" t="str">
            <v>h</v>
          </cell>
          <cell r="E277">
            <v>9.5972000000000008</v>
          </cell>
          <cell r="DG277">
            <v>0</v>
          </cell>
        </row>
        <row r="278">
          <cell r="B278" t="str">
            <v>T610</v>
          </cell>
          <cell r="C278" t="str">
            <v>Serralheiro</v>
          </cell>
          <cell r="D278" t="str">
            <v>h</v>
          </cell>
          <cell r="E278">
            <v>9.5972000000000008</v>
          </cell>
          <cell r="DG278">
            <v>0</v>
          </cell>
        </row>
        <row r="279">
          <cell r="B279" t="str">
            <v>T701</v>
          </cell>
          <cell r="C279" t="str">
            <v>Servente</v>
          </cell>
          <cell r="D279" t="str">
            <v>h</v>
          </cell>
          <cell r="E279">
            <v>7.0378999999999996</v>
          </cell>
          <cell r="DG279">
            <v>0</v>
          </cell>
        </row>
        <row r="280">
          <cell r="B280" t="str">
            <v>T702</v>
          </cell>
          <cell r="C280" t="str">
            <v>Ajudante</v>
          </cell>
          <cell r="D280" t="str">
            <v>h</v>
          </cell>
          <cell r="E280">
            <v>7.6776999999999997</v>
          </cell>
          <cell r="DG280">
            <v>0</v>
          </cell>
        </row>
        <row r="281">
          <cell r="B281" t="str">
            <v>T801</v>
          </cell>
          <cell r="C281" t="str">
            <v>Perfurador de tubulão</v>
          </cell>
          <cell r="D281" t="str">
            <v>h</v>
          </cell>
          <cell r="E281">
            <v>15.6754</v>
          </cell>
          <cell r="DG281">
            <v>0</v>
          </cell>
        </row>
        <row r="282">
          <cell r="DG282">
            <v>0</v>
          </cell>
        </row>
        <row r="283">
          <cell r="DG283">
            <v>0</v>
          </cell>
        </row>
        <row r="284">
          <cell r="C284" t="str">
            <v>MATERIAL</v>
          </cell>
          <cell r="DG284">
            <v>0</v>
          </cell>
        </row>
        <row r="285">
          <cell r="B285" t="str">
            <v>M326</v>
          </cell>
          <cell r="C285" t="str">
            <v>Série de brocas S-12 D=22 mm</v>
          </cell>
          <cell r="D285" t="str">
            <v>und</v>
          </cell>
          <cell r="E285">
            <v>524.01</v>
          </cell>
          <cell r="DG285">
            <v>0</v>
          </cell>
        </row>
        <row r="286">
          <cell r="B286" t="str">
            <v>M501</v>
          </cell>
          <cell r="C286" t="str">
            <v>Dinamite a 60% (gelatina especial)</v>
          </cell>
          <cell r="D286" t="str">
            <v>kg</v>
          </cell>
          <cell r="E286">
            <v>5.3</v>
          </cell>
          <cell r="DG286">
            <v>0</v>
          </cell>
        </row>
        <row r="287">
          <cell r="B287" t="str">
            <v>M503</v>
          </cell>
          <cell r="C287" t="str">
            <v>Espoleta comum n. 8</v>
          </cell>
          <cell r="D287" t="str">
            <v>und</v>
          </cell>
          <cell r="E287">
            <v>1</v>
          </cell>
          <cell r="DG287">
            <v>0</v>
          </cell>
        </row>
        <row r="288">
          <cell r="B288" t="str">
            <v>M505</v>
          </cell>
          <cell r="C288" t="str">
            <v>Cordel detonante NP 10</v>
          </cell>
          <cell r="D288" t="str">
            <v>m</v>
          </cell>
          <cell r="E288">
            <v>0.72</v>
          </cell>
          <cell r="DG288">
            <v>0</v>
          </cell>
        </row>
        <row r="289">
          <cell r="B289" t="str">
            <v>M507</v>
          </cell>
          <cell r="C289" t="str">
            <v>Retardador de cordel</v>
          </cell>
          <cell r="D289" t="str">
            <v>und</v>
          </cell>
          <cell r="E289">
            <v>10</v>
          </cell>
          <cell r="DG289">
            <v>0</v>
          </cell>
        </row>
        <row r="290">
          <cell r="B290" t="str">
            <v>M508</v>
          </cell>
          <cell r="C290" t="str">
            <v>Estopim</v>
          </cell>
          <cell r="D290" t="str">
            <v>m</v>
          </cell>
          <cell r="E290">
            <v>1</v>
          </cell>
          <cell r="DG290">
            <v>0</v>
          </cell>
        </row>
        <row r="291">
          <cell r="B291" t="str">
            <v>M945</v>
          </cell>
          <cell r="C291" t="str">
            <v>Haste para perfuratriz de esteira</v>
          </cell>
          <cell r="D291" t="str">
            <v>und</v>
          </cell>
          <cell r="E291">
            <v>993.65</v>
          </cell>
          <cell r="DG291">
            <v>0</v>
          </cell>
        </row>
        <row r="292">
          <cell r="B292" t="str">
            <v>M946</v>
          </cell>
          <cell r="C292" t="str">
            <v>Luva para perfuratriz de esteira</v>
          </cell>
          <cell r="D292" t="str">
            <v>und</v>
          </cell>
          <cell r="E292">
            <v>223.7</v>
          </cell>
          <cell r="DG292">
            <v>0</v>
          </cell>
        </row>
        <row r="293">
          <cell r="B293" t="str">
            <v>M947</v>
          </cell>
          <cell r="C293" t="str">
            <v>Punho para perfuratriz de esteira</v>
          </cell>
          <cell r="D293" t="str">
            <v>und</v>
          </cell>
          <cell r="E293">
            <v>1033.54</v>
          </cell>
          <cell r="DG293">
            <v>0</v>
          </cell>
        </row>
        <row r="294">
          <cell r="B294" t="str">
            <v>M948</v>
          </cell>
          <cell r="C294" t="str">
            <v>Coroa para perfuratriz de esteira</v>
          </cell>
          <cell r="D294" t="str">
            <v>und</v>
          </cell>
          <cell r="E294">
            <v>891</v>
          </cell>
          <cell r="DG294">
            <v>0</v>
          </cell>
        </row>
        <row r="295">
          <cell r="B295" t="str">
            <v>M003</v>
          </cell>
          <cell r="C295" t="str">
            <v>Óleo combustível 1A</v>
          </cell>
          <cell r="D295" t="str">
            <v>l</v>
          </cell>
          <cell r="E295">
            <v>1.65</v>
          </cell>
          <cell r="DG295">
            <v>0</v>
          </cell>
        </row>
        <row r="296">
          <cell r="B296" t="str">
            <v>M905</v>
          </cell>
          <cell r="C296" t="str">
            <v>Filler</v>
          </cell>
          <cell r="D296" t="str">
            <v>kg</v>
          </cell>
          <cell r="E296">
            <v>0.05</v>
          </cell>
          <cell r="DG296">
            <v>0</v>
          </cell>
        </row>
        <row r="297">
          <cell r="B297" t="str">
            <v>M320</v>
          </cell>
          <cell r="C297" t="str">
            <v>Pregos de ferro 18x30</v>
          </cell>
          <cell r="D297" t="str">
            <v>kg</v>
          </cell>
          <cell r="E297">
            <v>4.57</v>
          </cell>
          <cell r="DG297">
            <v>0</v>
          </cell>
        </row>
        <row r="298">
          <cell r="B298" t="str">
            <v>M406</v>
          </cell>
          <cell r="C298" t="str">
            <v>Caibros de 7,5 cm x 7,5 cm</v>
          </cell>
          <cell r="D298" t="str">
            <v>m</v>
          </cell>
          <cell r="E298">
            <v>1.98</v>
          </cell>
          <cell r="DG298">
            <v>0</v>
          </cell>
        </row>
        <row r="299">
          <cell r="B299" t="str">
            <v>M408</v>
          </cell>
          <cell r="C299" t="str">
            <v>Tábua de 3ª 2,5 cm x 30,0 cm</v>
          </cell>
          <cell r="D299" t="str">
            <v>m</v>
          </cell>
          <cell r="E299">
            <v>2.7</v>
          </cell>
          <cell r="DG299">
            <v>0</v>
          </cell>
        </row>
        <row r="300">
          <cell r="B300" t="str">
            <v>M413</v>
          </cell>
          <cell r="C300" t="str">
            <v>Gastalho 10 x 2,5 cm</v>
          </cell>
          <cell r="D300" t="str">
            <v>m</v>
          </cell>
          <cell r="E300">
            <v>2</v>
          </cell>
          <cell r="DG300">
            <v>0</v>
          </cell>
        </row>
        <row r="301">
          <cell r="B301" t="str">
            <v>M621</v>
          </cell>
          <cell r="C301" t="str">
            <v>Desmoldante</v>
          </cell>
          <cell r="D301" t="str">
            <v>l</v>
          </cell>
          <cell r="E301">
            <v>4.32</v>
          </cell>
          <cell r="DG301">
            <v>0</v>
          </cell>
        </row>
        <row r="302">
          <cell r="B302" t="str">
            <v>M202</v>
          </cell>
          <cell r="C302" t="str">
            <v>Cimento portland CP II-32</v>
          </cell>
          <cell r="D302" t="str">
            <v>kg</v>
          </cell>
          <cell r="E302">
            <v>0.44</v>
          </cell>
          <cell r="DG302">
            <v>0</v>
          </cell>
        </row>
        <row r="303">
          <cell r="B303" t="str">
            <v>Mviga</v>
          </cell>
          <cell r="C303" t="str">
            <v>Fornecimento e fabricação  de longarinas e travamentos das longarinas em aço resistente a corrossão Fyk=350Mpa</v>
          </cell>
          <cell r="D303" t="str">
            <v>kg</v>
          </cell>
          <cell r="E303">
            <v>12.27</v>
          </cell>
          <cell r="DG303">
            <v>0</v>
          </cell>
        </row>
        <row r="304">
          <cell r="B304" t="str">
            <v>Mmon</v>
          </cell>
          <cell r="C304" t="str">
            <v>Montagem de longarinas e travamentos das longarinas em aço resistente a corrossão Fyk=350Mpa</v>
          </cell>
          <cell r="D304" t="str">
            <v>kg</v>
          </cell>
          <cell r="E304">
            <v>4.45</v>
          </cell>
          <cell r="DG304">
            <v>0</v>
          </cell>
        </row>
        <row r="305">
          <cell r="B305" t="str">
            <v>M201</v>
          </cell>
          <cell r="C305" t="str">
            <v>Cimento portland CP II-32(a granel)</v>
          </cell>
          <cell r="D305" t="str">
            <v>kg</v>
          </cell>
          <cell r="E305">
            <v>0.44</v>
          </cell>
          <cell r="DG305">
            <v>0</v>
          </cell>
        </row>
        <row r="306">
          <cell r="B306" t="str">
            <v>M363</v>
          </cell>
          <cell r="C306" t="str">
            <v>Bloco de desgaste p/ recicladoras</v>
          </cell>
          <cell r="D306" t="str">
            <v>und</v>
          </cell>
          <cell r="E306">
            <v>671.46</v>
          </cell>
          <cell r="DG306">
            <v>0</v>
          </cell>
        </row>
        <row r="307">
          <cell r="B307" t="str">
            <v>M364</v>
          </cell>
          <cell r="C307" t="str">
            <v>Porta dentes p/recicladoras</v>
          </cell>
          <cell r="D307" t="str">
            <v>und</v>
          </cell>
          <cell r="E307">
            <v>206.67</v>
          </cell>
          <cell r="DG307">
            <v>0</v>
          </cell>
        </row>
        <row r="308">
          <cell r="B308" t="str">
            <v>M365</v>
          </cell>
          <cell r="C308" t="str">
            <v>Dente de corte (W6/22) p/ reciclad</v>
          </cell>
          <cell r="D308" t="str">
            <v>und</v>
          </cell>
          <cell r="E308">
            <v>47.85</v>
          </cell>
          <cell r="DG308">
            <v>0</v>
          </cell>
        </row>
        <row r="309">
          <cell r="B309" t="str">
            <v>M705</v>
          </cell>
          <cell r="C309" t="str">
            <v>Pó de pedra</v>
          </cell>
          <cell r="D309" t="str">
            <v>m³</v>
          </cell>
          <cell r="E309">
            <v>38</v>
          </cell>
          <cell r="I309" t="str">
            <v>M705 Pó de pedra m3 38,00 m3 38,0000</v>
          </cell>
          <cell r="DG309">
            <v>0</v>
          </cell>
        </row>
        <row r="310">
          <cell r="DG310">
            <v>0</v>
          </cell>
        </row>
        <row r="311">
          <cell r="DG311">
            <v>0</v>
          </cell>
        </row>
        <row r="312">
          <cell r="C312" t="str">
            <v>EQUIPAMENTOS</v>
          </cell>
          <cell r="DG312">
            <v>0</v>
          </cell>
        </row>
        <row r="313">
          <cell r="B313" t="str">
            <v>E002</v>
          </cell>
          <cell r="C313" t="str">
            <v>Trator de Esteiras - com lâmina (108 kW)</v>
          </cell>
          <cell r="D313" t="str">
            <v>h</v>
          </cell>
          <cell r="M313">
            <v>176.9622</v>
          </cell>
          <cell r="N313">
            <v>19.642199999999999</v>
          </cell>
          <cell r="DG313">
            <v>0</v>
          </cell>
        </row>
        <row r="314">
          <cell r="B314" t="str">
            <v>E003</v>
          </cell>
          <cell r="C314" t="str">
            <v>Trator de Esteiras - com lâmina (259 kW)</v>
          </cell>
          <cell r="D314" t="str">
            <v>h</v>
          </cell>
          <cell r="M314">
            <v>336.87110000000001</v>
          </cell>
          <cell r="N314">
            <v>19.642199999999999</v>
          </cell>
          <cell r="DG314">
            <v>0</v>
          </cell>
        </row>
        <row r="315">
          <cell r="B315" t="str">
            <v>E006</v>
          </cell>
          <cell r="C315" t="str">
            <v>Motoniveladora - (103 kW)</v>
          </cell>
          <cell r="D315" t="str">
            <v>h</v>
          </cell>
          <cell r="M315">
            <v>155.1422</v>
          </cell>
          <cell r="N315">
            <v>19.642199999999999</v>
          </cell>
          <cell r="DG315">
            <v>0</v>
          </cell>
        </row>
        <row r="316">
          <cell r="B316" t="str">
            <v>E007</v>
          </cell>
          <cell r="C316" t="str">
            <v>Trator Agrícola - (74 kW)</v>
          </cell>
          <cell r="D316" t="str">
            <v>h</v>
          </cell>
          <cell r="M316">
            <v>63.313499999999998</v>
          </cell>
          <cell r="N316">
            <v>15.163500000000001</v>
          </cell>
          <cell r="DG316">
            <v>0</v>
          </cell>
        </row>
        <row r="317">
          <cell r="B317" t="str">
            <v>E010</v>
          </cell>
          <cell r="C317" t="str">
            <v>Carregadeira de Pneus - 3,3 m3 (147 kW)</v>
          </cell>
          <cell r="D317" t="str">
            <v>h</v>
          </cell>
          <cell r="M317">
            <v>182.2422</v>
          </cell>
          <cell r="N317">
            <v>19.642199999999999</v>
          </cell>
          <cell r="DG317">
            <v>0</v>
          </cell>
        </row>
        <row r="318">
          <cell r="B318" t="str">
            <v>E011</v>
          </cell>
          <cell r="C318" t="str">
            <v>Retroescavadeira - de pneus (56 kW)</v>
          </cell>
          <cell r="D318" t="str">
            <v>h</v>
          </cell>
          <cell r="M318">
            <v>72.816199999999995</v>
          </cell>
          <cell r="N318">
            <v>19.642199999999999</v>
          </cell>
          <cell r="DG318">
            <v>0</v>
          </cell>
        </row>
        <row r="319">
          <cell r="B319" t="str">
            <v>E013</v>
          </cell>
          <cell r="C319" t="str">
            <v>Rolo Compactador - pé de carneiro autop. 11,25t vibrat (82 kW)</v>
          </cell>
          <cell r="D319" t="str">
            <v>h</v>
          </cell>
          <cell r="M319">
            <v>112.24379999999999</v>
          </cell>
          <cell r="N319">
            <v>15.163500000000001</v>
          </cell>
          <cell r="DG319">
            <v>0</v>
          </cell>
        </row>
        <row r="320">
          <cell r="B320" t="str">
            <v>E016</v>
          </cell>
          <cell r="C320" t="str">
            <v>Carregadeira de Pneus - 1,91 m3 (113 kW)</v>
          </cell>
          <cell r="D320" t="str">
            <v>h</v>
          </cell>
          <cell r="M320">
            <v>112.5442</v>
          </cell>
          <cell r="N320">
            <v>19.642199999999999</v>
          </cell>
          <cell r="DG320">
            <v>0</v>
          </cell>
        </row>
        <row r="321">
          <cell r="B321" t="str">
            <v>E065</v>
          </cell>
          <cell r="C321" t="str">
            <v>Draga de Sucção - p/ extração de Areia 6" (100 kW)</v>
          </cell>
          <cell r="D321" t="str">
            <v>h</v>
          </cell>
          <cell r="M321">
            <v>79.910200000000003</v>
          </cell>
          <cell r="N321">
            <v>0</v>
          </cell>
          <cell r="DG321">
            <v>0</v>
          </cell>
        </row>
        <row r="322">
          <cell r="B322" t="str">
            <v>E066</v>
          </cell>
          <cell r="C322" t="str">
            <v>Chata - 25m3 - com rebocador (100 kW)</v>
          </cell>
          <cell r="D322" t="str">
            <v>h</v>
          </cell>
          <cell r="M322">
            <v>138.2809</v>
          </cell>
          <cell r="N322">
            <v>19.066400000000002</v>
          </cell>
          <cell r="DG322">
            <v>0</v>
          </cell>
        </row>
        <row r="323">
          <cell r="B323" t="str">
            <v>E101</v>
          </cell>
          <cell r="C323" t="str">
            <v>Grade de Discos - GA 24 x 24</v>
          </cell>
          <cell r="D323" t="str">
            <v>h</v>
          </cell>
          <cell r="M323">
            <v>2.5792000000000002</v>
          </cell>
          <cell r="N323">
            <v>0</v>
          </cell>
          <cell r="DG323">
            <v>0</v>
          </cell>
        </row>
        <row r="324">
          <cell r="B324" t="str">
            <v>E102</v>
          </cell>
          <cell r="C324" t="str">
            <v>Rolo Compactador - Tanden vibrat. autoprop. 10,2 t (82kW)</v>
          </cell>
          <cell r="D324" t="str">
            <v>h</v>
          </cell>
          <cell r="M324">
            <v>109.4235</v>
          </cell>
          <cell r="N324">
            <v>15.163500000000001</v>
          </cell>
          <cell r="DG324">
            <v>0</v>
          </cell>
        </row>
        <row r="325">
          <cell r="B325" t="str">
            <v>E105</v>
          </cell>
          <cell r="C325" t="str">
            <v>Rolo Compactador - de pneus autoprop. 25 t (98 kW)</v>
          </cell>
          <cell r="D325" t="str">
            <v>h</v>
          </cell>
          <cell r="M325">
            <v>118.57899999999999</v>
          </cell>
          <cell r="N325">
            <v>15.163500000000001</v>
          </cell>
          <cell r="DG325">
            <v>0</v>
          </cell>
        </row>
        <row r="326">
          <cell r="B326" t="str">
            <v>E107</v>
          </cell>
          <cell r="C326" t="str">
            <v>Vassoura Mecânica - rebocável</v>
          </cell>
          <cell r="D326" t="str">
            <v>h</v>
          </cell>
          <cell r="M326">
            <v>3.8315000000000001</v>
          </cell>
          <cell r="N326">
            <v>0</v>
          </cell>
          <cell r="DG326">
            <v>0</v>
          </cell>
        </row>
        <row r="327">
          <cell r="B327" t="str">
            <v>E108</v>
          </cell>
          <cell r="C327" t="str">
            <v>Distribuidor de Agregados - rebocável</v>
          </cell>
          <cell r="D327" t="str">
            <v>h</v>
          </cell>
          <cell r="M327">
            <v>3.2551999999999999</v>
          </cell>
          <cell r="N327">
            <v>0</v>
          </cell>
          <cell r="DG327">
            <v>0</v>
          </cell>
        </row>
        <row r="328">
          <cell r="B328" t="str">
            <v>E110</v>
          </cell>
          <cell r="C328" t="str">
            <v>Tanque de Estocagem de Asfalto - 30.000 l</v>
          </cell>
          <cell r="D328" t="str">
            <v>h</v>
          </cell>
          <cell r="M328">
            <v>5.1100000000000003</v>
          </cell>
          <cell r="N328">
            <v>0</v>
          </cell>
          <cell r="DG328">
            <v>0</v>
          </cell>
        </row>
        <row r="329">
          <cell r="B329" t="str">
            <v>E111</v>
          </cell>
          <cell r="C329" t="str">
            <v>Equip. Distribuição de Asfalto - montado em caminhão (130 kW)</v>
          </cell>
          <cell r="D329" t="str">
            <v>h</v>
          </cell>
          <cell r="M329">
            <v>95.227900000000005</v>
          </cell>
          <cell r="N329">
            <v>17.9147</v>
          </cell>
          <cell r="DG329">
            <v>0</v>
          </cell>
        </row>
        <row r="330">
          <cell r="B330" t="str">
            <v>E112</v>
          </cell>
          <cell r="C330" t="str">
            <v>Aquecedor de Fluido Térmico - (12 kW)</v>
          </cell>
          <cell r="D330" t="str">
            <v>h</v>
          </cell>
          <cell r="M330">
            <v>24.018000000000001</v>
          </cell>
          <cell r="N330">
            <v>0</v>
          </cell>
          <cell r="DG330">
            <v>0</v>
          </cell>
        </row>
        <row r="331">
          <cell r="B331" t="str">
            <v>E014</v>
          </cell>
          <cell r="C331" t="str">
            <v>Trator de Esteiras : Caterpillar : D8T - com escarificador</v>
          </cell>
          <cell r="D331" t="str">
            <v>h</v>
          </cell>
          <cell r="I331" t="str">
            <v>E014 (*) Trator de Esteiras : Caterpillar : D8T - com escarificador 1.982.000,00 19,6422 348,5877</v>
          </cell>
          <cell r="M331">
            <v>348.58769999999998</v>
          </cell>
          <cell r="N331">
            <v>19.642199999999999</v>
          </cell>
        </row>
        <row r="332">
          <cell r="B332" t="str">
            <v>E129</v>
          </cell>
          <cell r="C332" t="str">
            <v>Recicladora de Pavimento - A frio (498 kW)</v>
          </cell>
          <cell r="D332" t="str">
            <v>h</v>
          </cell>
          <cell r="I332" t="str">
            <v>E129 Recicladora de Pavimento : Wirtgen : WR 2500 S - A frio 3.433.000,00 20,7299 840,6699</v>
          </cell>
          <cell r="M332">
            <v>840.67</v>
          </cell>
          <cell r="N332">
            <v>20.72</v>
          </cell>
          <cell r="DG332">
            <v>0</v>
          </cell>
        </row>
        <row r="333">
          <cell r="B333" t="str">
            <v>E014</v>
          </cell>
          <cell r="D333" t="str">
            <v>h</v>
          </cell>
          <cell r="DG333">
            <v>0</v>
          </cell>
        </row>
        <row r="334">
          <cell r="B334" t="str">
            <v>E147</v>
          </cell>
          <cell r="C334" t="str">
            <v>Usina de Asfalto a Quente - 90/120 t/h com filtro de manga (188 kW)</v>
          </cell>
          <cell r="D334" t="str">
            <v>h</v>
          </cell>
          <cell r="M334">
            <v>289.6585</v>
          </cell>
          <cell r="N334">
            <v>20.729900000000001</v>
          </cell>
          <cell r="DG334">
            <v>0</v>
          </cell>
        </row>
        <row r="335">
          <cell r="B335" t="str">
            <v>E149</v>
          </cell>
          <cell r="C335" t="str">
            <v>Vibro-acabadora de Asfalto - sobre esteiras (82 kW)</v>
          </cell>
          <cell r="D335" t="str">
            <v>h</v>
          </cell>
          <cell r="M335">
            <v>140.38650000000001</v>
          </cell>
          <cell r="N335">
            <v>20.729900000000001</v>
          </cell>
          <cell r="DG335">
            <v>0</v>
          </cell>
        </row>
        <row r="336">
          <cell r="B336" t="str">
            <v>E203</v>
          </cell>
          <cell r="C336" t="str">
            <v>Compressor de Ar - 762 PCM (155 kW)</v>
          </cell>
          <cell r="D336" t="str">
            <v>h</v>
          </cell>
          <cell r="M336">
            <v>105.59650000000001</v>
          </cell>
          <cell r="N336">
            <v>15.163500000000001</v>
          </cell>
          <cell r="DG336">
            <v>0</v>
          </cell>
        </row>
        <row r="337">
          <cell r="B337" t="str">
            <v>E204</v>
          </cell>
          <cell r="C337" t="str">
            <v>Martelete - perfuratriz manual</v>
          </cell>
          <cell r="D337" t="str">
            <v>h</v>
          </cell>
          <cell r="M337">
            <v>14.089</v>
          </cell>
          <cell r="N337">
            <v>13.436</v>
          </cell>
          <cell r="DG337">
            <v>0</v>
          </cell>
        </row>
        <row r="338">
          <cell r="B338" t="str">
            <v>E205</v>
          </cell>
          <cell r="C338" t="str">
            <v>Perfuratriz sobre Esteiras - Crawler Drill</v>
          </cell>
          <cell r="D338" t="str">
            <v>h</v>
          </cell>
          <cell r="M338">
            <v>53.830199999999998</v>
          </cell>
          <cell r="N338">
            <v>15.163500000000001</v>
          </cell>
          <cell r="DG338">
            <v>0</v>
          </cell>
        </row>
        <row r="339">
          <cell r="B339" t="str">
            <v>E208</v>
          </cell>
          <cell r="C339" t="str">
            <v>Compressor de Ar - 200 PCM (56 kW)</v>
          </cell>
          <cell r="D339" t="str">
            <v>h</v>
          </cell>
          <cell r="M339">
            <v>49.505600000000001</v>
          </cell>
          <cell r="N339">
            <v>15.163500000000001</v>
          </cell>
          <cell r="DG339">
            <v>0</v>
          </cell>
        </row>
        <row r="340">
          <cell r="B340" t="str">
            <v>E210</v>
          </cell>
          <cell r="C340" t="str">
            <v>Martelete - rompedor 33 kg</v>
          </cell>
          <cell r="D340" t="str">
            <v>h</v>
          </cell>
          <cell r="M340">
            <v>14.161799999999999</v>
          </cell>
          <cell r="N340">
            <v>13.436</v>
          </cell>
          <cell r="DG340">
            <v>0</v>
          </cell>
        </row>
        <row r="341">
          <cell r="B341" t="str">
            <v>E211</v>
          </cell>
          <cell r="C341" t="str">
            <v>Máquina para Pintura - compres. de ar p/ pintura c/ filtro (2 kW)</v>
          </cell>
          <cell r="D341" t="str">
            <v>h</v>
          </cell>
          <cell r="M341">
            <v>1.05</v>
          </cell>
          <cell r="N341">
            <v>0</v>
          </cell>
          <cell r="DG341">
            <v>0</v>
          </cell>
        </row>
        <row r="342">
          <cell r="B342" t="str">
            <v>E302</v>
          </cell>
          <cell r="C342" t="str">
            <v>Betoneira - 400 l (4 kW)</v>
          </cell>
          <cell r="D342" t="str">
            <v>h</v>
          </cell>
          <cell r="M342">
            <v>17.0487</v>
          </cell>
          <cell r="N342">
            <v>15.163500000000001</v>
          </cell>
          <cell r="DG342">
            <v>0</v>
          </cell>
        </row>
        <row r="343">
          <cell r="B343" t="str">
            <v>E304</v>
          </cell>
          <cell r="C343" t="str">
            <v>Transportador Manual - carrinho de mão 80 l</v>
          </cell>
          <cell r="D343" t="str">
            <v>h</v>
          </cell>
          <cell r="M343">
            <v>0.13339999999999999</v>
          </cell>
          <cell r="N343">
            <v>0</v>
          </cell>
          <cell r="DG343">
            <v>0</v>
          </cell>
        </row>
        <row r="344">
          <cell r="B344" t="str">
            <v>E306</v>
          </cell>
          <cell r="C344" t="str">
            <v>Vibrador de Concreto - de imersão (2 kW)</v>
          </cell>
          <cell r="D344" t="str">
            <v>h</v>
          </cell>
          <cell r="M344">
            <v>14.432499999999999</v>
          </cell>
          <cell r="N344">
            <v>13.436</v>
          </cell>
          <cell r="DG344">
            <v>0</v>
          </cell>
        </row>
        <row r="345">
          <cell r="B345" t="str">
            <v>E312</v>
          </cell>
          <cell r="C345" t="str">
            <v>Fábric. Pré-Moldado Concreto - tubos D=1,0 m M / F</v>
          </cell>
          <cell r="D345" t="str">
            <v>h</v>
          </cell>
          <cell r="M345">
            <v>6.6393000000000004</v>
          </cell>
          <cell r="N345">
            <v>0</v>
          </cell>
          <cell r="DG345">
            <v>0</v>
          </cell>
        </row>
        <row r="346">
          <cell r="B346" t="str">
            <v>E402</v>
          </cell>
          <cell r="C346" t="str">
            <v>Caminhão Carroceria - de madeira 15 t (191 kW)</v>
          </cell>
          <cell r="D346" t="str">
            <v>h</v>
          </cell>
          <cell r="M346">
            <v>117.9789</v>
          </cell>
          <cell r="N346">
            <v>17.9147</v>
          </cell>
          <cell r="DG346">
            <v>0</v>
          </cell>
        </row>
        <row r="347">
          <cell r="B347" t="str">
            <v>E403</v>
          </cell>
          <cell r="C347" t="str">
            <v>Caminhão Basculante - 6 m3 - 10,5 t (155 kW)</v>
          </cell>
          <cell r="D347" t="str">
            <v>h</v>
          </cell>
          <cell r="M347">
            <v>106.10980000000001</v>
          </cell>
          <cell r="N347">
            <v>17.9147</v>
          </cell>
          <cell r="DG347">
            <v>0</v>
          </cell>
        </row>
        <row r="348">
          <cell r="B348" t="str">
            <v>E404</v>
          </cell>
          <cell r="C348" t="str">
            <v>Caminhão Basculante - 10 m3 - 15 t (191 kW)</v>
          </cell>
          <cell r="D348" t="str">
            <v>h</v>
          </cell>
          <cell r="M348">
            <v>122.13800000000001</v>
          </cell>
          <cell r="N348">
            <v>17.9147</v>
          </cell>
          <cell r="DG348">
            <v>0</v>
          </cell>
        </row>
        <row r="349">
          <cell r="B349" t="str">
            <v>E407</v>
          </cell>
          <cell r="C349" t="str">
            <v>Caminhão Tanque - 10.000 l (191 kW)</v>
          </cell>
          <cell r="D349" t="str">
            <v>h</v>
          </cell>
          <cell r="M349">
            <v>120.3933</v>
          </cell>
          <cell r="N349">
            <v>17.9147</v>
          </cell>
          <cell r="DG349">
            <v>0</v>
          </cell>
        </row>
        <row r="350">
          <cell r="B350" t="str">
            <v>E408</v>
          </cell>
          <cell r="C350" t="str">
            <v>Caminhão Carroceria - 4 t (80 kW)</v>
          </cell>
          <cell r="D350" t="str">
            <v>h</v>
          </cell>
          <cell r="M350">
            <v>59.977800000000002</v>
          </cell>
          <cell r="N350">
            <v>17.9147</v>
          </cell>
          <cell r="DG350">
            <v>0</v>
          </cell>
        </row>
        <row r="351">
          <cell r="B351" t="str">
            <v>E411</v>
          </cell>
          <cell r="C351" t="str">
            <v xml:space="preserve">Cavalo Mecânico com Reboque : M. Benz/Randon : LS-1634/45 - 29,5 t </v>
          </cell>
          <cell r="D351" t="str">
            <v>h</v>
          </cell>
          <cell r="E351">
            <v>162.25399999999999</v>
          </cell>
          <cell r="I351" t="str">
            <v>E411 Cavalo Mecânico com Reboque : M. Benz/Randon : LS-1634/45 - 29,5 t (*) 434.497,41 19,0664 162,2540</v>
          </cell>
          <cell r="M351">
            <v>162.25399999999999</v>
          </cell>
          <cell r="N351">
            <v>19.066400000000002</v>
          </cell>
          <cell r="DG351">
            <v>0</v>
          </cell>
        </row>
        <row r="352">
          <cell r="B352" t="str">
            <v>E416</v>
          </cell>
          <cell r="C352" t="str">
            <v>Veículo Leve - pick up (4X4) (103 kW)</v>
          </cell>
          <cell r="D352" t="str">
            <v>h</v>
          </cell>
          <cell r="M352">
            <v>54.784700000000001</v>
          </cell>
          <cell r="N352">
            <v>9.5972000000000008</v>
          </cell>
          <cell r="DG352">
            <v>0</v>
          </cell>
        </row>
        <row r="353">
          <cell r="B353" t="str">
            <v>E421</v>
          </cell>
          <cell r="C353" t="str">
            <v>Caminhão Tanque - 13.000 l (191 kW)</v>
          </cell>
          <cell r="D353" t="str">
            <v>h</v>
          </cell>
          <cell r="M353">
            <v>120.6955</v>
          </cell>
          <cell r="N353">
            <v>17.9147</v>
          </cell>
          <cell r="DG353">
            <v>0</v>
          </cell>
        </row>
        <row r="354">
          <cell r="B354" t="str">
            <v>E432</v>
          </cell>
          <cell r="C354" t="str">
            <v>Caminhão Basculante - 40 t (294 kW)</v>
          </cell>
          <cell r="D354" t="str">
            <v>h</v>
          </cell>
          <cell r="M354">
            <v>180.74780000000001</v>
          </cell>
          <cell r="N354">
            <v>17.9147</v>
          </cell>
          <cell r="DG354">
            <v>0</v>
          </cell>
        </row>
        <row r="355">
          <cell r="B355" t="str">
            <v>E433</v>
          </cell>
          <cell r="C355" t="str">
            <v>Caminhão Basculante - para rocha 18 t (191 kW)</v>
          </cell>
          <cell r="D355" t="str">
            <v>h</v>
          </cell>
          <cell r="M355">
            <v>187.71180000000001</v>
          </cell>
          <cell r="N355">
            <v>17.9147</v>
          </cell>
          <cell r="DG355">
            <v>0</v>
          </cell>
        </row>
        <row r="356">
          <cell r="B356" t="str">
            <v>E434</v>
          </cell>
          <cell r="C356" t="str">
            <v>Caminhão Carroceria - c/ guindauto 6 t x m (150 kW)</v>
          </cell>
          <cell r="D356" t="str">
            <v>h</v>
          </cell>
          <cell r="M356">
            <v>90.823800000000006</v>
          </cell>
          <cell r="N356">
            <v>17.9147</v>
          </cell>
          <cell r="DG356">
            <v>0</v>
          </cell>
        </row>
        <row r="357">
          <cell r="B357" t="str">
            <v>E501</v>
          </cell>
          <cell r="C357" t="str">
            <v>Grupo Gerador - 36/40 KVA (32 kW)</v>
          </cell>
          <cell r="D357" t="str">
            <v>h</v>
          </cell>
          <cell r="M357">
            <v>32.449800000000003</v>
          </cell>
          <cell r="N357">
            <v>15.163500000000001</v>
          </cell>
          <cell r="DG357">
            <v>0</v>
          </cell>
        </row>
        <row r="358">
          <cell r="B358" t="str">
            <v>E503</v>
          </cell>
          <cell r="C358" t="str">
            <v>Grupo Gerador - 164 / 180 KVA (144 kW)</v>
          </cell>
          <cell r="D358" t="str">
            <v>h</v>
          </cell>
          <cell r="M358">
            <v>87.903499999999994</v>
          </cell>
          <cell r="N358">
            <v>15.163500000000001</v>
          </cell>
          <cell r="DG358">
            <v>0</v>
          </cell>
        </row>
        <row r="359">
          <cell r="B359" t="str">
            <v>E508</v>
          </cell>
          <cell r="C359" t="str">
            <v>Grupo Gerador - Manual/eletrico (14 kW)</v>
          </cell>
          <cell r="D359" t="str">
            <v>h</v>
          </cell>
          <cell r="M359">
            <v>21.5108</v>
          </cell>
          <cell r="N359">
            <v>15.163500000000001</v>
          </cell>
          <cell r="DG359">
            <v>0</v>
          </cell>
        </row>
        <row r="360">
          <cell r="B360" t="str">
            <v>E509</v>
          </cell>
          <cell r="C360" t="str">
            <v>Grupo Gerador - 32,0 KVA (29 kW)</v>
          </cell>
          <cell r="D360" t="str">
            <v>h</v>
          </cell>
          <cell r="M360">
            <v>30.349</v>
          </cell>
          <cell r="N360">
            <v>15.163500000000001</v>
          </cell>
          <cell r="DG360">
            <v>0</v>
          </cell>
        </row>
        <row r="361">
          <cell r="B361" t="str">
            <v>E904</v>
          </cell>
          <cell r="C361" t="str">
            <v>Máquina de Bancada - serra circular de 12" (4 kW)</v>
          </cell>
          <cell r="D361" t="str">
            <v>h</v>
          </cell>
          <cell r="M361">
            <v>1.7719</v>
          </cell>
          <cell r="N361">
            <v>0</v>
          </cell>
          <cell r="DG361">
            <v>0</v>
          </cell>
        </row>
        <row r="362">
          <cell r="B362" t="str">
            <v>E906</v>
          </cell>
          <cell r="C362" t="str">
            <v>Compactador Manual - soquete vibratório (2 kW)</v>
          </cell>
          <cell r="D362" t="str">
            <v>h</v>
          </cell>
          <cell r="M362">
            <v>15.5695</v>
          </cell>
          <cell r="N362">
            <v>13.436</v>
          </cell>
          <cell r="DG362">
            <v>0</v>
          </cell>
        </row>
        <row r="363">
          <cell r="B363" t="str">
            <v>E908</v>
          </cell>
          <cell r="C363" t="str">
            <v>Máquina para Pintura - demarcação de faixas autoprop. (44 kW)</v>
          </cell>
          <cell r="D363" t="str">
            <v>h</v>
          </cell>
          <cell r="M363">
            <v>79.103899999999996</v>
          </cell>
          <cell r="N363">
            <v>20.729900000000001</v>
          </cell>
          <cell r="DG363">
            <v>0</v>
          </cell>
        </row>
        <row r="364">
          <cell r="B364" t="str">
            <v>E917</v>
          </cell>
          <cell r="C364" t="str">
            <v>Máquina de Bancada - C-6A universal de corte p/ chapa (4 kW)</v>
          </cell>
          <cell r="D364" t="str">
            <v>h</v>
          </cell>
          <cell r="M364">
            <v>17.857199999999999</v>
          </cell>
          <cell r="N364">
            <v>13.436</v>
          </cell>
          <cell r="DG364">
            <v>0</v>
          </cell>
        </row>
        <row r="365">
          <cell r="B365" t="str">
            <v>E918</v>
          </cell>
          <cell r="C365" t="str">
            <v>Máquina de Bancada - prensa excêntrica (1 kW)</v>
          </cell>
          <cell r="D365" t="str">
            <v>h</v>
          </cell>
          <cell r="M365">
            <v>3.4908999999999999</v>
          </cell>
          <cell r="N365">
            <v>0</v>
          </cell>
          <cell r="DG365">
            <v>0</v>
          </cell>
        </row>
        <row r="366">
          <cell r="B366" t="str">
            <v>E919</v>
          </cell>
          <cell r="C366" t="str">
            <v>Máquina de Bancada - guilhotina (4 kW)</v>
          </cell>
          <cell r="D366" t="str">
            <v>h</v>
          </cell>
          <cell r="M366">
            <v>4.7423000000000002</v>
          </cell>
          <cell r="N366">
            <v>0</v>
          </cell>
          <cell r="DG366">
            <v>0</v>
          </cell>
        </row>
        <row r="367">
          <cell r="B367" t="str">
            <v>E922</v>
          </cell>
          <cell r="C367" t="str">
            <v>Martelete - perfurador/ rompedor elétrico (1 kW)</v>
          </cell>
          <cell r="D367" t="str">
            <v>h</v>
          </cell>
          <cell r="M367">
            <v>14.296799999999999</v>
          </cell>
          <cell r="N367">
            <v>13.436</v>
          </cell>
          <cell r="DG367">
            <v>0</v>
          </cell>
        </row>
        <row r="368">
          <cell r="B368" t="str">
            <v>Eguin</v>
          </cell>
          <cell r="C368" t="str">
            <v>Guindaste Auto-Propelido, Sobre Pneus, C/ Lanca Telescopica Cap 35T  - (Sinapi Insumo 00010807)</v>
          </cell>
          <cell r="D368" t="str">
            <v>h</v>
          </cell>
          <cell r="M368">
            <v>120</v>
          </cell>
          <cell r="DG368">
            <v>0</v>
          </cell>
        </row>
        <row r="369">
          <cell r="DG369">
            <v>0</v>
          </cell>
        </row>
        <row r="370">
          <cell r="DG370">
            <v>0</v>
          </cell>
        </row>
        <row r="371">
          <cell r="DG371">
            <v>0</v>
          </cell>
        </row>
        <row r="372">
          <cell r="DG372">
            <v>0</v>
          </cell>
        </row>
        <row r="373">
          <cell r="DG373">
            <v>0</v>
          </cell>
        </row>
        <row r="374">
          <cell r="C374" t="str">
            <v>PROJETO</v>
          </cell>
          <cell r="DG374">
            <v>0</v>
          </cell>
        </row>
        <row r="375">
          <cell r="B375" t="str">
            <v>LS</v>
          </cell>
          <cell r="C375" t="str">
            <v>Laboratorio de Solos</v>
          </cell>
          <cell r="D375" t="str">
            <v>mês</v>
          </cell>
          <cell r="E375">
            <v>2020.79</v>
          </cell>
          <cell r="M375">
            <v>2020.79</v>
          </cell>
          <cell r="DG375">
            <v>0</v>
          </cell>
        </row>
        <row r="376">
          <cell r="B376" t="str">
            <v>LS</v>
          </cell>
          <cell r="C376" t="str">
            <v>Laboratorio de Solos</v>
          </cell>
          <cell r="D376" t="str">
            <v>mês</v>
          </cell>
          <cell r="E376">
            <v>2020.79</v>
          </cell>
          <cell r="M376">
            <v>2020.79</v>
          </cell>
          <cell r="DG376">
            <v>0</v>
          </cell>
        </row>
        <row r="377">
          <cell r="B377" t="str">
            <v>LB</v>
          </cell>
          <cell r="C377" t="str">
            <v>Laboratorio de Betume</v>
          </cell>
          <cell r="D377" t="str">
            <v>mês</v>
          </cell>
          <cell r="E377">
            <v>3123.02</v>
          </cell>
          <cell r="M377">
            <v>3123.02</v>
          </cell>
          <cell r="DG377">
            <v>0</v>
          </cell>
        </row>
        <row r="378">
          <cell r="B378" t="str">
            <v>LC</v>
          </cell>
          <cell r="C378" t="str">
            <v>Laboratorio de Concreto</v>
          </cell>
          <cell r="D378" t="str">
            <v>mês</v>
          </cell>
          <cell r="E378">
            <v>2480.0500000000002</v>
          </cell>
          <cell r="M378">
            <v>2480.0500000000002</v>
          </cell>
          <cell r="DG378">
            <v>0</v>
          </cell>
        </row>
        <row r="379">
          <cell r="B379" t="str">
            <v>GP</v>
          </cell>
          <cell r="C379" t="str">
            <v>GPS</v>
          </cell>
          <cell r="D379" t="str">
            <v>mês</v>
          </cell>
          <cell r="E379">
            <v>250.3</v>
          </cell>
          <cell r="M379">
            <v>250.3</v>
          </cell>
          <cell r="DG379">
            <v>0</v>
          </cell>
        </row>
        <row r="380">
          <cell r="B380" t="str">
            <v>IT</v>
          </cell>
          <cell r="C380" t="str">
            <v>Instrumental de Topografia</v>
          </cell>
          <cell r="D380" t="str">
            <v>mês</v>
          </cell>
          <cell r="E380">
            <v>1424.5</v>
          </cell>
          <cell r="M380">
            <v>1424.5</v>
          </cell>
          <cell r="DG380">
            <v>0</v>
          </cell>
        </row>
        <row r="381">
          <cell r="B381" t="str">
            <v>S71</v>
          </cell>
          <cell r="C381" t="str">
            <v>Sedan - 71 a 115 CV</v>
          </cell>
          <cell r="D381" t="str">
            <v>mês</v>
          </cell>
          <cell r="E381">
            <v>2577.9899999999998</v>
          </cell>
          <cell r="I381" t="str">
            <v>Os valores referenciais para veículos envolvem aluguel e combustível</v>
          </cell>
          <cell r="M381">
            <v>2577.9899999999998</v>
          </cell>
          <cell r="DG381">
            <v>0</v>
          </cell>
        </row>
        <row r="382">
          <cell r="B382" t="str">
            <v>C71</v>
          </cell>
          <cell r="C382" t="str">
            <v>Caminhonete - 71 a 115 CV</v>
          </cell>
          <cell r="D382" t="str">
            <v>mês</v>
          </cell>
          <cell r="E382">
            <v>2727.82</v>
          </cell>
          <cell r="I382" t="str">
            <v>Os valores referenciais para veículos envolvem aluguel e combustível</v>
          </cell>
          <cell r="M382">
            <v>2727.82</v>
          </cell>
          <cell r="DG382">
            <v>0</v>
          </cell>
        </row>
        <row r="383">
          <cell r="B383" t="str">
            <v>C140</v>
          </cell>
          <cell r="C383" t="str">
            <v>Caminhonete - 140 a 165 CV</v>
          </cell>
          <cell r="D383" t="str">
            <v>mês</v>
          </cell>
          <cell r="E383">
            <v>3854.1</v>
          </cell>
          <cell r="I383" t="str">
            <v>Os valores referenciais para veículos envolvem aluguel e combustível</v>
          </cell>
          <cell r="M383">
            <v>3854.1</v>
          </cell>
          <cell r="DG383">
            <v>0</v>
          </cell>
        </row>
        <row r="384">
          <cell r="B384" t="str">
            <v>VAN</v>
          </cell>
          <cell r="C384" t="str">
            <v>Van - 120 a 140 cv</v>
          </cell>
          <cell r="D384" t="str">
            <v>mês</v>
          </cell>
          <cell r="E384">
            <v>5054.91</v>
          </cell>
          <cell r="I384" t="str">
            <v>Os valores referenciais para veículos envolvem aluguel e combustível</v>
          </cell>
          <cell r="M384">
            <v>5054.91</v>
          </cell>
          <cell r="DG384">
            <v>0</v>
          </cell>
        </row>
        <row r="385">
          <cell r="DG385">
            <v>0</v>
          </cell>
        </row>
        <row r="386">
          <cell r="C386" t="str">
            <v>NÍVEL SUPERIOR</v>
          </cell>
          <cell r="DG386">
            <v>0</v>
          </cell>
        </row>
        <row r="387">
          <cell r="B387" t="str">
            <v>C</v>
          </cell>
          <cell r="C387" t="str">
            <v>Consultor Especial</v>
          </cell>
          <cell r="D387" t="str">
            <v>mês</v>
          </cell>
          <cell r="E387">
            <v>16222.6</v>
          </cell>
          <cell r="I387" t="str">
            <v>Engenheiro ou Profissional com, no mínimo, Doutorado na área de interesse, e/ou - Experiência Profissional ≥ 15 anos</v>
          </cell>
          <cell r="DG387">
            <v>0</v>
          </cell>
        </row>
        <row r="388">
          <cell r="B388" t="str">
            <v>P0</v>
          </cell>
          <cell r="C388" t="str">
            <v>Coordenador</v>
          </cell>
          <cell r="D388" t="str">
            <v>mês</v>
          </cell>
          <cell r="E388">
            <v>14097.76</v>
          </cell>
          <cell r="I388" t="str">
            <v>Engenheiro - Experiência Profissional ≥ 10 anos</v>
          </cell>
          <cell r="DG388">
            <v>0</v>
          </cell>
        </row>
        <row r="389">
          <cell r="B389" t="str">
            <v>P1</v>
          </cell>
          <cell r="C389" t="str">
            <v>Engenheiro/ Profissional/ Sênior</v>
          </cell>
          <cell r="D389" t="str">
            <v>mês</v>
          </cell>
          <cell r="E389">
            <v>11108.5</v>
          </cell>
          <cell r="I389" t="str">
            <v>Engenheiro  - Experiência Profissional ≥ 8 anos</v>
          </cell>
          <cell r="DG389">
            <v>0</v>
          </cell>
        </row>
        <row r="390">
          <cell r="B390" t="str">
            <v>P2</v>
          </cell>
          <cell r="C390" t="str">
            <v>Engenheiro/ Profissional/ Pleno</v>
          </cell>
          <cell r="D390" t="str">
            <v>mês</v>
          </cell>
          <cell r="E390">
            <v>8690.4500000000007</v>
          </cell>
          <cell r="I390" t="str">
            <v>Engenheiro - Experiência Profissional ≥ 5 anos</v>
          </cell>
          <cell r="DG390">
            <v>0</v>
          </cell>
        </row>
        <row r="391">
          <cell r="B391" t="str">
            <v>P3</v>
          </cell>
          <cell r="C391" t="str">
            <v>Engenheiro/ Profissional/ Júnior</v>
          </cell>
          <cell r="D391" t="str">
            <v>mês</v>
          </cell>
          <cell r="E391">
            <v>7149.7</v>
          </cell>
          <cell r="I391" t="str">
            <v>Engenheiro - Experiência Profissional ≥ 2 anos</v>
          </cell>
          <cell r="DG391">
            <v>0</v>
          </cell>
        </row>
        <row r="392">
          <cell r="B392" t="str">
            <v>P4</v>
          </cell>
          <cell r="C392" t="str">
            <v>Engenheiro/ Profissional Auxiliar</v>
          </cell>
          <cell r="D392" t="str">
            <v>mês</v>
          </cell>
          <cell r="E392">
            <v>5598</v>
          </cell>
          <cell r="I392" t="str">
            <v>Formação 3º Grau</v>
          </cell>
          <cell r="DG392">
            <v>0</v>
          </cell>
        </row>
        <row r="393">
          <cell r="B393" t="str">
            <v>T0</v>
          </cell>
          <cell r="C393" t="str">
            <v>Técnico Especial</v>
          </cell>
          <cell r="D393" t="str">
            <v>mês</v>
          </cell>
          <cell r="E393">
            <v>5036.18</v>
          </cell>
          <cell r="I393" t="str">
            <v>2º Grau Completo - Experiência Profissional ≥ 10 anos</v>
          </cell>
          <cell r="DG393">
            <v>0</v>
          </cell>
        </row>
        <row r="394">
          <cell r="B394" t="str">
            <v>T1</v>
          </cell>
          <cell r="C394" t="str">
            <v>Técnico Sênior</v>
          </cell>
          <cell r="D394" t="str">
            <v>mês</v>
          </cell>
          <cell r="E394">
            <v>3841.2</v>
          </cell>
          <cell r="I394" t="str">
            <v>2º Grau Completo - Experiência Profissional ≥ 8 anos</v>
          </cell>
          <cell r="DG394">
            <v>0</v>
          </cell>
        </row>
        <row r="395">
          <cell r="B395" t="str">
            <v>T2</v>
          </cell>
          <cell r="C395" t="str">
            <v>Técnico Pleno</v>
          </cell>
          <cell r="D395" t="str">
            <v>mês</v>
          </cell>
          <cell r="E395">
            <v>2904.91</v>
          </cell>
          <cell r="I395" t="str">
            <v>2º Grau Completo - Experiência Profissional ≥ 5 anos</v>
          </cell>
          <cell r="DG395">
            <v>0</v>
          </cell>
        </row>
        <row r="396">
          <cell r="B396" t="str">
            <v>T3</v>
          </cell>
          <cell r="C396" t="str">
            <v>Técnico Júnior</v>
          </cell>
          <cell r="D396" t="str">
            <v>mês</v>
          </cell>
          <cell r="E396">
            <v>2331.59</v>
          </cell>
          <cell r="I396" t="str">
            <v>2º Grau Completo - Experiência Profissional ≥ 2 anos</v>
          </cell>
          <cell r="DG396">
            <v>0</v>
          </cell>
        </row>
        <row r="397">
          <cell r="B397" t="str">
            <v>T4</v>
          </cell>
          <cell r="C397" t="str">
            <v>Técnico Auxiliar</v>
          </cell>
          <cell r="D397" t="str">
            <v>mês</v>
          </cell>
          <cell r="E397">
            <v>1741.84</v>
          </cell>
          <cell r="I397" t="str">
            <v>Formação - 2º Grau completo</v>
          </cell>
          <cell r="DG397">
            <v>0</v>
          </cell>
        </row>
        <row r="398">
          <cell r="B398" t="str">
            <v>A0</v>
          </cell>
          <cell r="C398" t="str">
            <v>Chefe de Escritorio</v>
          </cell>
          <cell r="D398" t="str">
            <v>mês</v>
          </cell>
          <cell r="E398">
            <v>4035.08</v>
          </cell>
          <cell r="I398" t="str">
            <v>2º Grau Completo - Experiência Profissional ≥ 5 anos</v>
          </cell>
          <cell r="DG398">
            <v>0</v>
          </cell>
        </row>
        <row r="399">
          <cell r="B399" t="str">
            <v>A1</v>
          </cell>
          <cell r="C399" t="str">
            <v>Secretária</v>
          </cell>
          <cell r="D399" t="str">
            <v>mês</v>
          </cell>
          <cell r="E399">
            <v>2423.12</v>
          </cell>
          <cell r="DG399">
            <v>0</v>
          </cell>
        </row>
        <row r="400">
          <cell r="B400" t="str">
            <v>A2</v>
          </cell>
          <cell r="C400" t="str">
            <v>Auxiliar de Escritório/ de campo/ Motorista</v>
          </cell>
          <cell r="D400" t="str">
            <v>mês</v>
          </cell>
          <cell r="E400">
            <v>1565.54</v>
          </cell>
          <cell r="DG400">
            <v>0</v>
          </cell>
        </row>
        <row r="401">
          <cell r="B401" t="str">
            <v>A3</v>
          </cell>
          <cell r="C401" t="str">
            <v>Serventes/ Contínuos</v>
          </cell>
          <cell r="D401" t="str">
            <v>mês</v>
          </cell>
          <cell r="E401">
            <v>1364.79</v>
          </cell>
          <cell r="DG401">
            <v>0</v>
          </cell>
        </row>
        <row r="402">
          <cell r="B402" t="str">
            <v>A4</v>
          </cell>
          <cell r="C402" t="str">
            <v>Vigias</v>
          </cell>
          <cell r="D402" t="str">
            <v>mês</v>
          </cell>
          <cell r="E402">
            <v>1390.97</v>
          </cell>
          <cell r="DG402">
            <v>0</v>
          </cell>
        </row>
        <row r="403">
          <cell r="DG403">
            <v>0</v>
          </cell>
        </row>
        <row r="404">
          <cell r="DG404">
            <v>0</v>
          </cell>
        </row>
        <row r="405">
          <cell r="DG405">
            <v>0</v>
          </cell>
        </row>
        <row r="406">
          <cell r="DG406">
            <v>0</v>
          </cell>
        </row>
        <row r="407">
          <cell r="DG407">
            <v>0</v>
          </cell>
        </row>
        <row r="408">
          <cell r="DG408">
            <v>0</v>
          </cell>
        </row>
        <row r="409">
          <cell r="DG409">
            <v>0</v>
          </cell>
        </row>
        <row r="410">
          <cell r="DG410">
            <v>0</v>
          </cell>
        </row>
        <row r="411">
          <cell r="DG411">
            <v>0</v>
          </cell>
        </row>
        <row r="412">
          <cell r="DG412">
            <v>0</v>
          </cell>
        </row>
        <row r="413">
          <cell r="DG413">
            <v>0</v>
          </cell>
        </row>
        <row r="414">
          <cell r="B414" t="str">
            <v>S 01 t</v>
          </cell>
          <cell r="C414" t="str">
            <v>Serviço - teste - 01</v>
          </cell>
          <cell r="D414" t="str">
            <v>m3</v>
          </cell>
          <cell r="E414" t="e">
            <v>#N/A</v>
          </cell>
          <cell r="F414">
            <v>0.26700000000000002</v>
          </cell>
          <cell r="G414">
            <v>5.0999999999999996</v>
          </cell>
          <cell r="H414">
            <v>24.21</v>
          </cell>
          <cell r="J414">
            <v>36</v>
          </cell>
          <cell r="K414" t="str">
            <v>Terraplenagem</v>
          </cell>
          <cell r="L414">
            <v>0.15509999999999999</v>
          </cell>
          <cell r="O414" t="str">
            <v>E010</v>
          </cell>
          <cell r="P414" t="str">
            <v>E203</v>
          </cell>
          <cell r="Q414" t="str">
            <v>E204</v>
          </cell>
          <cell r="R414" t="str">
            <v>E205</v>
          </cell>
          <cell r="S414" t="str">
            <v>E433</v>
          </cell>
          <cell r="T414" t="str">
            <v>E302</v>
          </cell>
          <cell r="U414" t="str">
            <v>E304</v>
          </cell>
          <cell r="V414" t="str">
            <v>E306</v>
          </cell>
          <cell r="W414" t="str">
            <v>E509</v>
          </cell>
          <cell r="X414">
            <v>1</v>
          </cell>
          <cell r="Y414">
            <v>1</v>
          </cell>
          <cell r="Z414">
            <v>1</v>
          </cell>
          <cell r="AA414">
            <v>1</v>
          </cell>
          <cell r="AB414">
            <v>1</v>
          </cell>
          <cell r="AC414">
            <v>2</v>
          </cell>
          <cell r="AD414">
            <v>3</v>
          </cell>
          <cell r="AE414">
            <v>4</v>
          </cell>
          <cell r="AF414">
            <v>5</v>
          </cell>
          <cell r="AG414">
            <v>0.35</v>
          </cell>
          <cell r="AH414">
            <v>1</v>
          </cell>
          <cell r="AI414">
            <v>1</v>
          </cell>
          <cell r="AJ414">
            <v>1</v>
          </cell>
          <cell r="AK414">
            <v>0.84</v>
          </cell>
          <cell r="AL414">
            <v>1</v>
          </cell>
          <cell r="AM414">
            <v>1</v>
          </cell>
          <cell r="AN414">
            <v>1</v>
          </cell>
          <cell r="AO414">
            <v>1</v>
          </cell>
          <cell r="AP414" t="str">
            <v>T501</v>
          </cell>
          <cell r="AQ414" t="str">
            <v>T601</v>
          </cell>
          <cell r="AR414" t="str">
            <v>T701</v>
          </cell>
          <cell r="AS414" t="str">
            <v>T608</v>
          </cell>
          <cell r="AT414" t="str">
            <v>T702</v>
          </cell>
          <cell r="AU414">
            <v>1</v>
          </cell>
          <cell r="AV414">
            <v>1</v>
          </cell>
          <cell r="AW414">
            <v>1</v>
          </cell>
          <cell r="AX414">
            <v>1</v>
          </cell>
          <cell r="AY414">
            <v>1</v>
          </cell>
          <cell r="AZ414" t="str">
            <v>M326</v>
          </cell>
          <cell r="BA414" t="str">
            <v>M501</v>
          </cell>
          <cell r="BB414" t="str">
            <v>M503</v>
          </cell>
          <cell r="BC414" t="str">
            <v>M505</v>
          </cell>
          <cell r="BD414" t="str">
            <v>M507</v>
          </cell>
          <cell r="BE414" t="str">
            <v>M508</v>
          </cell>
          <cell r="BF414" t="str">
            <v>M945</v>
          </cell>
          <cell r="BG414" t="str">
            <v>M946</v>
          </cell>
          <cell r="BH414" t="str">
            <v>M947</v>
          </cell>
          <cell r="BI414" t="str">
            <v>M948</v>
          </cell>
          <cell r="BJ414">
            <v>8.0000000000000004E-4</v>
          </cell>
          <cell r="BK414">
            <v>0.42</v>
          </cell>
          <cell r="BL414">
            <v>1.2999999999999999E-2</v>
          </cell>
          <cell r="BM414">
            <v>0.8</v>
          </cell>
          <cell r="BN414">
            <v>0.04</v>
          </cell>
          <cell r="BO414">
            <v>2.5000000000000001E-2</v>
          </cell>
          <cell r="BP414">
            <v>1E-3</v>
          </cell>
          <cell r="BQ414">
            <v>1E-3</v>
          </cell>
          <cell r="BR414">
            <v>8.0000000000000004E-4</v>
          </cell>
          <cell r="BS414">
            <v>6.9999999999999999E-4</v>
          </cell>
          <cell r="BT414" t="str">
            <v>A 01 t</v>
          </cell>
          <cell r="BU414" t="str">
            <v>A 02 t</v>
          </cell>
          <cell r="BV414" t="str">
            <v>A 03 t</v>
          </cell>
          <cell r="BW414" t="str">
            <v>A 04 t</v>
          </cell>
          <cell r="BX414" t="str">
            <v>A 05 t</v>
          </cell>
          <cell r="BY414">
            <v>1</v>
          </cell>
          <cell r="BZ414">
            <v>2</v>
          </cell>
          <cell r="CA414">
            <v>3</v>
          </cell>
          <cell r="CB414">
            <v>4</v>
          </cell>
          <cell r="CC414">
            <v>5</v>
          </cell>
          <cell r="CD414" t="str">
            <v>Construção Rodoviária</v>
          </cell>
          <cell r="CE414" t="str">
            <v>Especificação de serviço: DNER-ES-284O transporte deve ser calculado na fase de orçamento, com as distâncias médias de</v>
          </cell>
        </row>
        <row r="415">
          <cell r="B415" t="str">
            <v>A 01 t</v>
          </cell>
          <cell r="C415" t="str">
            <v>Auxiliar - teste - 01</v>
          </cell>
          <cell r="D415" t="str">
            <v>m3</v>
          </cell>
          <cell r="E415" t="e">
            <v>#N/A</v>
          </cell>
          <cell r="J415">
            <v>168</v>
          </cell>
          <cell r="K415" t="str">
            <v>Pavimentação</v>
          </cell>
          <cell r="L415">
            <v>0.15509999999999999</v>
          </cell>
          <cell r="O415" t="str">
            <v>E006</v>
          </cell>
          <cell r="P415" t="str">
            <v>E007</v>
          </cell>
          <cell r="Q415" t="str">
            <v>E013</v>
          </cell>
          <cell r="R415" t="str">
            <v>E101</v>
          </cell>
          <cell r="S415" t="str">
            <v>E105</v>
          </cell>
          <cell r="T415" t="str">
            <v>E404</v>
          </cell>
          <cell r="U415" t="str">
            <v>E407</v>
          </cell>
          <cell r="V415" t="str">
            <v>E306</v>
          </cell>
          <cell r="W415" t="str">
            <v>E509</v>
          </cell>
          <cell r="X415">
            <v>1</v>
          </cell>
          <cell r="Y415">
            <v>1</v>
          </cell>
          <cell r="Z415">
            <v>1</v>
          </cell>
          <cell r="AA415">
            <v>1</v>
          </cell>
          <cell r="AB415">
            <v>1</v>
          </cell>
          <cell r="AC415">
            <v>1.49</v>
          </cell>
          <cell r="AD415">
            <v>2</v>
          </cell>
          <cell r="AE415">
            <v>4</v>
          </cell>
          <cell r="AF415">
            <v>5</v>
          </cell>
          <cell r="AG415">
            <v>0.35</v>
          </cell>
          <cell r="AH415">
            <v>1</v>
          </cell>
          <cell r="AI415">
            <v>1</v>
          </cell>
          <cell r="AJ415">
            <v>1</v>
          </cell>
          <cell r="AK415">
            <v>0.84</v>
          </cell>
          <cell r="AL415">
            <v>1</v>
          </cell>
          <cell r="AM415">
            <v>1</v>
          </cell>
          <cell r="AN415">
            <v>1</v>
          </cell>
          <cell r="AO415">
            <v>1</v>
          </cell>
          <cell r="AP415" t="str">
            <v>T501</v>
          </cell>
          <cell r="AQ415" t="str">
            <v>T601</v>
          </cell>
          <cell r="AR415" t="str">
            <v>T701</v>
          </cell>
          <cell r="AS415" t="str">
            <v>T608</v>
          </cell>
          <cell r="AT415" t="str">
            <v>T702</v>
          </cell>
          <cell r="AU415">
            <v>1</v>
          </cell>
          <cell r="AV415">
            <v>1</v>
          </cell>
          <cell r="AW415">
            <v>1</v>
          </cell>
          <cell r="AX415">
            <v>1</v>
          </cell>
          <cell r="AY415">
            <v>1</v>
          </cell>
          <cell r="AZ415" t="str">
            <v>M326</v>
          </cell>
          <cell r="BA415" t="str">
            <v>M501</v>
          </cell>
          <cell r="BB415" t="str">
            <v>M503</v>
          </cell>
          <cell r="BC415" t="str">
            <v>M505</v>
          </cell>
          <cell r="BD415" t="str">
            <v>M507</v>
          </cell>
          <cell r="BE415" t="str">
            <v>M508</v>
          </cell>
          <cell r="BF415" t="str">
            <v>M945</v>
          </cell>
          <cell r="BG415" t="str">
            <v>M946</v>
          </cell>
          <cell r="BH415" t="str">
            <v>M947</v>
          </cell>
          <cell r="BI415" t="str">
            <v>M948</v>
          </cell>
          <cell r="BJ415">
            <v>8.0000000000000004E-4</v>
          </cell>
          <cell r="BK415">
            <v>0.42</v>
          </cell>
          <cell r="BL415">
            <v>1.2999999999999999E-2</v>
          </cell>
          <cell r="BM415">
            <v>0.8</v>
          </cell>
          <cell r="BN415">
            <v>0.04</v>
          </cell>
          <cell r="BO415">
            <v>2.5000000000000001E-2</v>
          </cell>
          <cell r="BP415">
            <v>1E-3</v>
          </cell>
          <cell r="BQ415">
            <v>1E-3</v>
          </cell>
          <cell r="BR415">
            <v>8.0000000000000004E-4</v>
          </cell>
          <cell r="BS415">
            <v>6.9999999999999999E-4</v>
          </cell>
          <cell r="BT415" t="str">
            <v>A 02 t</v>
          </cell>
          <cell r="BU415" t="str">
            <v>A 03 t</v>
          </cell>
          <cell r="BV415" t="str">
            <v>A 04 t</v>
          </cell>
          <cell r="BW415" t="str">
            <v>A 05 t</v>
          </cell>
          <cell r="BX415" t="str">
            <v>A 06 t</v>
          </cell>
          <cell r="BY415">
            <v>1</v>
          </cell>
          <cell r="BZ415">
            <v>2</v>
          </cell>
          <cell r="CA415">
            <v>3</v>
          </cell>
          <cell r="CB415">
            <v>4</v>
          </cell>
          <cell r="CC415">
            <v>5</v>
          </cell>
          <cell r="CD415" t="str">
            <v>Atividades Auxiliares</v>
          </cell>
          <cell r="CE415" t="str">
            <v>Especificação de serviço: DNER-ES-284O transporte deve ser calculado na fase de orçamento, com as distâncias médias de</v>
          </cell>
        </row>
        <row r="416">
          <cell r="B416" t="str">
            <v>A 02 t</v>
          </cell>
          <cell r="C416" t="str">
            <v>Auxiliar - teste - 02</v>
          </cell>
          <cell r="D416" t="str">
            <v>m</v>
          </cell>
          <cell r="E416">
            <v>2</v>
          </cell>
        </row>
        <row r="417">
          <cell r="B417" t="str">
            <v>A 03 t</v>
          </cell>
          <cell r="C417" t="str">
            <v>Auxiliar - teste - 03</v>
          </cell>
          <cell r="D417" t="str">
            <v>m3</v>
          </cell>
          <cell r="E417">
            <v>3</v>
          </cell>
        </row>
        <row r="418">
          <cell r="B418" t="str">
            <v>A 04 t</v>
          </cell>
          <cell r="C418" t="str">
            <v>Auxiliar - teste - 04</v>
          </cell>
          <cell r="D418" t="str">
            <v>kg</v>
          </cell>
          <cell r="E418">
            <v>4</v>
          </cell>
        </row>
        <row r="419">
          <cell r="B419" t="str">
            <v>A 05 t</v>
          </cell>
          <cell r="C419" t="str">
            <v>Auxiliar - teste - 05</v>
          </cell>
          <cell r="D419" t="str">
            <v>und</v>
          </cell>
          <cell r="E419">
            <v>5</v>
          </cell>
        </row>
        <row r="420">
          <cell r="B420" t="str">
            <v>A 06 t</v>
          </cell>
          <cell r="C420" t="str">
            <v>Auxiliar - teste - 05</v>
          </cell>
          <cell r="D420" t="str">
            <v>und</v>
          </cell>
          <cell r="E420">
            <v>5</v>
          </cell>
        </row>
      </sheetData>
      <sheetData sheetId="5">
        <row r="11">
          <cell r="M11">
            <v>5</v>
          </cell>
        </row>
      </sheetData>
      <sheetData sheetId="6">
        <row r="1">
          <cell r="AB1">
            <v>27</v>
          </cell>
        </row>
        <row r="809">
          <cell r="B809" t="str">
            <v>E002</v>
          </cell>
          <cell r="C809" t="str">
            <v>Trator de Esteiras - com lâmina (108 kW)</v>
          </cell>
          <cell r="J809">
            <v>0</v>
          </cell>
          <cell r="K809">
            <v>0</v>
          </cell>
          <cell r="L809">
            <v>1.2645999999999999</v>
          </cell>
          <cell r="M809">
            <v>1.2645999999999999</v>
          </cell>
          <cell r="N809">
            <v>1.2645999999999999</v>
          </cell>
          <cell r="O809">
            <v>2.7098999999999998</v>
          </cell>
          <cell r="P809">
            <v>2.7098999999999998</v>
          </cell>
          <cell r="Q809">
            <v>2.7098999999999998</v>
          </cell>
          <cell r="R809">
            <v>2.7098999999999998</v>
          </cell>
          <cell r="S809">
            <v>5.3112999999999992</v>
          </cell>
          <cell r="T809">
            <v>5.3112999999999992</v>
          </cell>
          <cell r="U809">
            <v>5.3112999999999992</v>
          </cell>
          <cell r="V809">
            <v>5.3112999999999992</v>
          </cell>
          <cell r="W809">
            <v>5.3112999999999992</v>
          </cell>
          <cell r="X809">
            <v>4.0466999999999995</v>
          </cell>
          <cell r="Y809">
            <v>2.6013999999999999</v>
          </cell>
          <cell r="Z809">
            <v>2.6013999999999999</v>
          </cell>
          <cell r="AA809">
            <v>2.6013999999999999</v>
          </cell>
          <cell r="AB809">
            <v>6</v>
          </cell>
        </row>
        <row r="810">
          <cell r="B810" t="str">
            <v>E003</v>
          </cell>
          <cell r="C810" t="str">
            <v>Trator de Esteiras - com lâmina (259 kW)</v>
          </cell>
          <cell r="J810">
            <v>0</v>
          </cell>
          <cell r="K810">
            <v>3.5247999999999999</v>
          </cell>
          <cell r="L810">
            <v>3.5247999999999999</v>
          </cell>
          <cell r="M810">
            <v>3.5247999999999999</v>
          </cell>
          <cell r="N810">
            <v>3.5247999999999999</v>
          </cell>
          <cell r="O810">
            <v>3.5247999999999999</v>
          </cell>
          <cell r="P810">
            <v>3.5247999999999999</v>
          </cell>
          <cell r="Q810">
            <v>3.5247999999999999</v>
          </cell>
          <cell r="R810">
            <v>3.5247999999999999</v>
          </cell>
          <cell r="S810">
            <v>3.5247999999999999</v>
          </cell>
          <cell r="T810">
            <v>2.524</v>
          </cell>
          <cell r="U810">
            <v>2.524</v>
          </cell>
          <cell r="V810">
            <v>2.524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4</v>
          </cell>
        </row>
        <row r="811">
          <cell r="B811" t="str">
            <v>E006</v>
          </cell>
          <cell r="C811" t="str">
            <v>Motoniveladora - (103 kW)</v>
          </cell>
          <cell r="J811">
            <v>0</v>
          </cell>
          <cell r="K811">
            <v>1.7175</v>
          </cell>
          <cell r="L811">
            <v>3.2067999999999999</v>
          </cell>
          <cell r="M811">
            <v>3.2067999999999999</v>
          </cell>
          <cell r="N811">
            <v>3.2067999999999999</v>
          </cell>
          <cell r="O811">
            <v>5.1932999999999998</v>
          </cell>
          <cell r="P811">
            <v>5.1932999999999998</v>
          </cell>
          <cell r="Q811">
            <v>5.1932999999999998</v>
          </cell>
          <cell r="R811">
            <v>5.1932999999999998</v>
          </cell>
          <cell r="S811">
            <v>7.2224000000000004</v>
          </cell>
          <cell r="T811">
            <v>7.2224000000000004</v>
          </cell>
          <cell r="U811">
            <v>7.2224000000000004</v>
          </cell>
          <cell r="V811">
            <v>7.2224000000000004</v>
          </cell>
          <cell r="W811">
            <v>5.504900000000001</v>
          </cell>
          <cell r="X811">
            <v>4.0156000000000001</v>
          </cell>
          <cell r="Y811">
            <v>2.0291000000000001</v>
          </cell>
          <cell r="Z811">
            <v>2.0291000000000001</v>
          </cell>
          <cell r="AA811">
            <v>2.0291000000000001</v>
          </cell>
          <cell r="AB811">
            <v>8</v>
          </cell>
        </row>
        <row r="812">
          <cell r="B812" t="str">
            <v>E007</v>
          </cell>
          <cell r="C812" t="str">
            <v>Trator Agrícola - (74 kW)</v>
          </cell>
          <cell r="J812">
            <v>0</v>
          </cell>
          <cell r="K812">
            <v>1.8966999999999998</v>
          </cell>
          <cell r="L812">
            <v>2.3197999999999999</v>
          </cell>
          <cell r="M812">
            <v>2.3197999999999999</v>
          </cell>
          <cell r="N812">
            <v>2.3197999999999999</v>
          </cell>
          <cell r="O812">
            <v>2.3197999999999999</v>
          </cell>
          <cell r="P812">
            <v>2.5318000000000001</v>
          </cell>
          <cell r="Q812">
            <v>3.0428999999999999</v>
          </cell>
          <cell r="R812">
            <v>3.0428999999999999</v>
          </cell>
          <cell r="S812">
            <v>3.0428999999999999</v>
          </cell>
          <cell r="T812">
            <v>3.0428999999999999</v>
          </cell>
          <cell r="U812">
            <v>3.0428999999999999</v>
          </cell>
          <cell r="V812">
            <v>3.0428999999999999</v>
          </cell>
          <cell r="W812">
            <v>1.1461999999999999</v>
          </cell>
          <cell r="X812">
            <v>0.72310000000000008</v>
          </cell>
          <cell r="Y812">
            <v>0.72310000000000008</v>
          </cell>
          <cell r="Z812">
            <v>0.5111</v>
          </cell>
          <cell r="AA812">
            <v>0</v>
          </cell>
          <cell r="AB812">
            <v>4</v>
          </cell>
        </row>
        <row r="813">
          <cell r="B813" t="str">
            <v>E010</v>
          </cell>
          <cell r="C813" t="str">
            <v>Carregadeira de Pneus - 3,3 m3 (147 kW)</v>
          </cell>
          <cell r="J813">
            <v>0</v>
          </cell>
          <cell r="K813">
            <v>2.5935000000000001</v>
          </cell>
          <cell r="L813">
            <v>3.4372000000000003</v>
          </cell>
          <cell r="M813">
            <v>3.4372000000000003</v>
          </cell>
          <cell r="N813">
            <v>3.4372000000000003</v>
          </cell>
          <cell r="O813">
            <v>4.4014000000000006</v>
          </cell>
          <cell r="P813">
            <v>4.4014000000000006</v>
          </cell>
          <cell r="Q813">
            <v>4.7082000000000006</v>
          </cell>
          <cell r="R813">
            <v>4.7309000000000001</v>
          </cell>
          <cell r="S813">
            <v>6.7113000000000005</v>
          </cell>
          <cell r="T813">
            <v>6.7113000000000005</v>
          </cell>
          <cell r="U813">
            <v>6.7113000000000005</v>
          </cell>
          <cell r="V813">
            <v>6.7113000000000005</v>
          </cell>
          <cell r="W813">
            <v>4.1177999999999999</v>
          </cell>
          <cell r="X813">
            <v>3.2740999999999998</v>
          </cell>
          <cell r="Y813">
            <v>2.3098999999999998</v>
          </cell>
          <cell r="Z813">
            <v>2.3098999999999998</v>
          </cell>
          <cell r="AA813">
            <v>2.0030999999999999</v>
          </cell>
          <cell r="AB813">
            <v>7</v>
          </cell>
        </row>
        <row r="814">
          <cell r="B814" t="str">
            <v>E011</v>
          </cell>
          <cell r="C814" t="str">
            <v>Retroescavadeira - de pneus (56 kW)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7.85E-2</v>
          </cell>
          <cell r="AB814">
            <v>1</v>
          </cell>
        </row>
        <row r="815">
          <cell r="B815" t="str">
            <v>E013</v>
          </cell>
          <cell r="C815" t="str">
            <v>Rolo Compactador - pé de carneiro autop. 11,25t vibrat (82 kW)</v>
          </cell>
          <cell r="J815">
            <v>0</v>
          </cell>
          <cell r="K815">
            <v>3.6475</v>
          </cell>
          <cell r="L815">
            <v>4.4611999999999998</v>
          </cell>
          <cell r="M815">
            <v>4.4611999999999998</v>
          </cell>
          <cell r="N815">
            <v>4.4611999999999998</v>
          </cell>
          <cell r="O815">
            <v>9.4910999999999994</v>
          </cell>
          <cell r="P815">
            <v>9.4910999999999994</v>
          </cell>
          <cell r="Q815">
            <v>9.4910999999999994</v>
          </cell>
          <cell r="R815">
            <v>9.4910999999999994</v>
          </cell>
          <cell r="S815">
            <v>9.4910999999999994</v>
          </cell>
          <cell r="T815">
            <v>9.4910999999999994</v>
          </cell>
          <cell r="U815">
            <v>9.4910999999999994</v>
          </cell>
          <cell r="V815">
            <v>9.4910999999999994</v>
          </cell>
          <cell r="W815">
            <v>5.8435999999999995</v>
          </cell>
          <cell r="X815">
            <v>5.0298999999999996</v>
          </cell>
          <cell r="Y815">
            <v>0</v>
          </cell>
          <cell r="Z815">
            <v>0</v>
          </cell>
          <cell r="AA815">
            <v>0</v>
          </cell>
          <cell r="AB815">
            <v>10</v>
          </cell>
        </row>
        <row r="816">
          <cell r="B816" t="str">
            <v>E014</v>
          </cell>
          <cell r="C816" t="str">
            <v>Trator de Esteiras : Caterpillar : D8T - com escarificador</v>
          </cell>
          <cell r="J816">
            <v>0</v>
          </cell>
          <cell r="K816">
            <v>0.1366</v>
          </cell>
          <cell r="L816">
            <v>0.1366</v>
          </cell>
          <cell r="M816">
            <v>0.1366</v>
          </cell>
          <cell r="N816">
            <v>0.1366</v>
          </cell>
          <cell r="O816">
            <v>0.1366</v>
          </cell>
          <cell r="P816">
            <v>0.1366</v>
          </cell>
          <cell r="Q816">
            <v>0.1366</v>
          </cell>
          <cell r="R816">
            <v>0.1366</v>
          </cell>
          <cell r="S816">
            <v>0.1366</v>
          </cell>
          <cell r="T816">
            <v>0.1366</v>
          </cell>
          <cell r="U816">
            <v>0.1366</v>
          </cell>
          <cell r="V816">
            <v>0.1366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1</v>
          </cell>
        </row>
        <row r="817">
          <cell r="B817" t="str">
            <v>E016</v>
          </cell>
          <cell r="C817" t="str">
            <v>Carregadeira de Pneus - 1,91 m3 (113 kW)</v>
          </cell>
          <cell r="J817">
            <v>0</v>
          </cell>
          <cell r="K817">
            <v>0.23219999999999999</v>
          </cell>
          <cell r="L817">
            <v>0.30869999999999986</v>
          </cell>
          <cell r="M817">
            <v>0.30869999999999986</v>
          </cell>
          <cell r="N817">
            <v>0.23219999999999999</v>
          </cell>
          <cell r="O817">
            <v>0.23219999999999999</v>
          </cell>
          <cell r="P817">
            <v>0.23219999999999999</v>
          </cell>
          <cell r="Q817">
            <v>0.23219999999999999</v>
          </cell>
          <cell r="R817">
            <v>0.23219999999999999</v>
          </cell>
          <cell r="S817">
            <v>0.89269999999999994</v>
          </cell>
          <cell r="T817">
            <v>0.89269999999999994</v>
          </cell>
          <cell r="U817">
            <v>0.89269999999999994</v>
          </cell>
          <cell r="V817">
            <v>0.89269999999999994</v>
          </cell>
          <cell r="W817">
            <v>0.89269999999999994</v>
          </cell>
          <cell r="X817">
            <v>0.89269999999999994</v>
          </cell>
          <cell r="Y817">
            <v>0.89269999999999994</v>
          </cell>
          <cell r="Z817">
            <v>0.66049999999999998</v>
          </cell>
          <cell r="AA817">
            <v>0.67330000000000001</v>
          </cell>
          <cell r="AB817">
            <v>1</v>
          </cell>
        </row>
        <row r="818">
          <cell r="B818" t="str">
            <v>E065</v>
          </cell>
          <cell r="C818" t="str">
            <v>Draga de Sucção - p/ extração de Areia 6" (100 kW)</v>
          </cell>
          <cell r="J818">
            <v>0</v>
          </cell>
          <cell r="K818">
            <v>1.3657999999999999</v>
          </cell>
          <cell r="L818">
            <v>1.8156999999999999</v>
          </cell>
          <cell r="M818">
            <v>1.8156999999999999</v>
          </cell>
          <cell r="N818">
            <v>1.3657999999999999</v>
          </cell>
          <cell r="O818">
            <v>1.3657999999999999</v>
          </cell>
          <cell r="P818">
            <v>1.3657999999999999</v>
          </cell>
          <cell r="Q818">
            <v>1.3657999999999999</v>
          </cell>
          <cell r="R818">
            <v>1.3657999999999999</v>
          </cell>
          <cell r="S818">
            <v>5.2515000000000001</v>
          </cell>
          <cell r="T818">
            <v>5.2515000000000001</v>
          </cell>
          <cell r="U818">
            <v>5.2515000000000001</v>
          </cell>
          <cell r="V818">
            <v>5.2515000000000001</v>
          </cell>
          <cell r="W818">
            <v>5.2515000000000001</v>
          </cell>
          <cell r="X818">
            <v>5.2515000000000001</v>
          </cell>
          <cell r="Y818">
            <v>5.2515000000000001</v>
          </cell>
          <cell r="Z818">
            <v>3.8856999999999999</v>
          </cell>
          <cell r="AA818">
            <v>3.9611000000000001</v>
          </cell>
          <cell r="AB818">
            <v>6</v>
          </cell>
        </row>
        <row r="819">
          <cell r="B819" t="str">
            <v>E066</v>
          </cell>
          <cell r="C819" t="str">
            <v>Chata - 25m3 - com rebocador (100 kW)</v>
          </cell>
          <cell r="J819">
            <v>0</v>
          </cell>
          <cell r="K819">
            <v>2.7317</v>
          </cell>
          <cell r="L819">
            <v>3.6314000000000002</v>
          </cell>
          <cell r="M819">
            <v>3.6314000000000002</v>
          </cell>
          <cell r="N819">
            <v>2.7317</v>
          </cell>
          <cell r="O819">
            <v>2.7317</v>
          </cell>
          <cell r="P819">
            <v>2.7317</v>
          </cell>
          <cell r="Q819">
            <v>2.7317</v>
          </cell>
          <cell r="R819">
            <v>2.7317</v>
          </cell>
          <cell r="S819">
            <v>10.503200000000001</v>
          </cell>
          <cell r="T819">
            <v>10.503200000000001</v>
          </cell>
          <cell r="U819">
            <v>10.503200000000001</v>
          </cell>
          <cell r="V819">
            <v>10.503200000000001</v>
          </cell>
          <cell r="W819">
            <v>10.503200000000001</v>
          </cell>
          <cell r="X819">
            <v>10.503200000000001</v>
          </cell>
          <cell r="Y819">
            <v>10.503200000000001</v>
          </cell>
          <cell r="Z819">
            <v>7.7714999999999996</v>
          </cell>
          <cell r="AA819">
            <v>7.9221999999999992</v>
          </cell>
          <cell r="AB819">
            <v>11</v>
          </cell>
        </row>
        <row r="820">
          <cell r="B820" t="str">
            <v>E101</v>
          </cell>
          <cell r="C820" t="str">
            <v>Grade de Discos - GA 24 x 24</v>
          </cell>
          <cell r="J820">
            <v>0</v>
          </cell>
          <cell r="K820">
            <v>1.8966999999999998</v>
          </cell>
          <cell r="L820">
            <v>2.3197999999999999</v>
          </cell>
          <cell r="M820">
            <v>2.3197999999999999</v>
          </cell>
          <cell r="N820">
            <v>2.3197999999999999</v>
          </cell>
          <cell r="O820">
            <v>2.3197999999999999</v>
          </cell>
          <cell r="P820">
            <v>2.3197999999999999</v>
          </cell>
          <cell r="Q820">
            <v>2.3197999999999999</v>
          </cell>
          <cell r="R820">
            <v>2.3197999999999999</v>
          </cell>
          <cell r="S820">
            <v>2.3197999999999999</v>
          </cell>
          <cell r="T820">
            <v>2.3197999999999999</v>
          </cell>
          <cell r="U820">
            <v>2.3197999999999999</v>
          </cell>
          <cell r="V820">
            <v>2.3197999999999999</v>
          </cell>
          <cell r="W820">
            <v>0.42309999999999998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3</v>
          </cell>
        </row>
        <row r="821">
          <cell r="B821" t="str">
            <v>E102</v>
          </cell>
          <cell r="C821" t="str">
            <v>Rolo Compactador - Tanden vibrat. autoprop. 10,2 t (82kW)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1.6576</v>
          </cell>
          <cell r="P821">
            <v>1.6576</v>
          </cell>
          <cell r="Q821">
            <v>2.4097999999999997</v>
          </cell>
          <cell r="R821">
            <v>2.4097999999999997</v>
          </cell>
          <cell r="S821">
            <v>2.4097999999999997</v>
          </cell>
          <cell r="T821">
            <v>2.4097999999999997</v>
          </cell>
          <cell r="U821">
            <v>2.4097999999999997</v>
          </cell>
          <cell r="V821">
            <v>2.4097999999999997</v>
          </cell>
          <cell r="W821">
            <v>2.4097999999999997</v>
          </cell>
          <cell r="X821">
            <v>2.4097999999999997</v>
          </cell>
          <cell r="Y821">
            <v>0.75219999999999998</v>
          </cell>
          <cell r="Z821">
            <v>0.75219999999999998</v>
          </cell>
          <cell r="AA821">
            <v>0</v>
          </cell>
          <cell r="AB821">
            <v>3</v>
          </cell>
        </row>
        <row r="822">
          <cell r="B822" t="str">
            <v>E105</v>
          </cell>
          <cell r="C822" t="str">
            <v>Rolo Compactador - de pneus autoprop. 25 t (98 kW)</v>
          </cell>
          <cell r="J822">
            <v>0</v>
          </cell>
          <cell r="K822">
            <v>0.6603</v>
          </cell>
          <cell r="L822">
            <v>1.2949999999999999</v>
          </cell>
          <cell r="M822">
            <v>1.2949999999999999</v>
          </cell>
          <cell r="N822">
            <v>1.2949999999999999</v>
          </cell>
          <cell r="O822">
            <v>2.7240000000000002</v>
          </cell>
          <cell r="P822">
            <v>2.7240000000000002</v>
          </cell>
          <cell r="Q822">
            <v>3.4465000000000003</v>
          </cell>
          <cell r="R822">
            <v>3.4465000000000003</v>
          </cell>
          <cell r="S822">
            <v>3.4465000000000003</v>
          </cell>
          <cell r="T822">
            <v>3.4465000000000003</v>
          </cell>
          <cell r="U822">
            <v>3.4465000000000003</v>
          </cell>
          <cell r="V822">
            <v>3.4465000000000003</v>
          </cell>
          <cell r="W822">
            <v>2.7862</v>
          </cell>
          <cell r="X822">
            <v>2.1515</v>
          </cell>
          <cell r="Y822">
            <v>0.72250000000000003</v>
          </cell>
          <cell r="Z822">
            <v>0.72250000000000003</v>
          </cell>
          <cell r="AA822">
            <v>0</v>
          </cell>
          <cell r="AB822">
            <v>4</v>
          </cell>
        </row>
        <row r="823">
          <cell r="B823" t="str">
            <v>E107</v>
          </cell>
          <cell r="C823" t="str">
            <v>Vassoura Mecânica - rebocável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0.21199999999999999</v>
          </cell>
          <cell r="Q823">
            <v>0.72310000000000008</v>
          </cell>
          <cell r="R823">
            <v>0.72310000000000008</v>
          </cell>
          <cell r="S823">
            <v>0.72310000000000008</v>
          </cell>
          <cell r="T823">
            <v>0.72310000000000008</v>
          </cell>
          <cell r="U823">
            <v>0.72310000000000008</v>
          </cell>
          <cell r="V823">
            <v>0.72310000000000008</v>
          </cell>
          <cell r="W823">
            <v>0.72310000000000008</v>
          </cell>
          <cell r="X823">
            <v>0.72310000000000008</v>
          </cell>
          <cell r="Y823">
            <v>0.72310000000000008</v>
          </cell>
          <cell r="Z823">
            <v>0.5111</v>
          </cell>
          <cell r="AA823">
            <v>0</v>
          </cell>
          <cell r="AB823">
            <v>1</v>
          </cell>
        </row>
        <row r="824">
          <cell r="B824" t="str">
            <v>E110</v>
          </cell>
          <cell r="C824" t="str">
            <v>Tanque de Estocagem de Asfalto - 30.000 l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1.2847</v>
          </cell>
          <cell r="Q824">
            <v>4.1208999999999998</v>
          </cell>
          <cell r="R824">
            <v>4.1208999999999998</v>
          </cell>
          <cell r="S824">
            <v>4.1208999999999998</v>
          </cell>
          <cell r="T824">
            <v>4.1208999999999998</v>
          </cell>
          <cell r="U824">
            <v>4.1208999999999998</v>
          </cell>
          <cell r="V824">
            <v>4.1208999999999998</v>
          </cell>
          <cell r="W824">
            <v>4.1208999999999998</v>
          </cell>
          <cell r="X824">
            <v>4.1208999999999998</v>
          </cell>
          <cell r="Y824">
            <v>4.1208999999999998</v>
          </cell>
          <cell r="Z824">
            <v>2.8361999999999998</v>
          </cell>
          <cell r="AA824">
            <v>0</v>
          </cell>
          <cell r="AB824">
            <v>5</v>
          </cell>
        </row>
        <row r="825">
          <cell r="B825" t="str">
            <v>E111</v>
          </cell>
          <cell r="C825" t="str">
            <v>Equip. Distribuição de Asfalto - montado em caminhão (130 kW)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0.81279999999999997</v>
          </cell>
          <cell r="Q825">
            <v>1.298</v>
          </cell>
          <cell r="R825">
            <v>1.298</v>
          </cell>
          <cell r="S825">
            <v>1.298</v>
          </cell>
          <cell r="T825">
            <v>1.298</v>
          </cell>
          <cell r="U825">
            <v>1.298</v>
          </cell>
          <cell r="V825">
            <v>1.298</v>
          </cell>
          <cell r="W825">
            <v>1.298</v>
          </cell>
          <cell r="X825">
            <v>1.298</v>
          </cell>
          <cell r="Y825">
            <v>1.298</v>
          </cell>
          <cell r="Z825">
            <v>0.48520000000000002</v>
          </cell>
          <cell r="AA825">
            <v>0</v>
          </cell>
          <cell r="AB825">
            <v>2</v>
          </cell>
        </row>
        <row r="826">
          <cell r="B826" t="str">
            <v>E112</v>
          </cell>
          <cell r="C826" t="str">
            <v>Aquecedor de Fluido Térmico - (12 kW)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0.98970000000000002</v>
          </cell>
          <cell r="R826">
            <v>0.98970000000000002</v>
          </cell>
          <cell r="S826">
            <v>0.98970000000000002</v>
          </cell>
          <cell r="T826">
            <v>0.98970000000000002</v>
          </cell>
          <cell r="U826">
            <v>0.98970000000000002</v>
          </cell>
          <cell r="V826">
            <v>0.98970000000000002</v>
          </cell>
          <cell r="W826">
            <v>0.98970000000000002</v>
          </cell>
          <cell r="X826">
            <v>0.98970000000000002</v>
          </cell>
          <cell r="Y826">
            <v>0.98970000000000002</v>
          </cell>
          <cell r="Z826">
            <v>0.98970000000000002</v>
          </cell>
          <cell r="AA826">
            <v>0</v>
          </cell>
          <cell r="AB826">
            <v>1</v>
          </cell>
        </row>
        <row r="827">
          <cell r="B827" t="str">
            <v>E129</v>
          </cell>
          <cell r="C827" t="str">
            <v>Recicladora de Pavimento - A frio (498 kW)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1.9053</v>
          </cell>
          <cell r="P827">
            <v>1.9053</v>
          </cell>
          <cell r="Q827">
            <v>1.9053</v>
          </cell>
          <cell r="R827">
            <v>1.9053</v>
          </cell>
          <cell r="S827">
            <v>1.9053</v>
          </cell>
          <cell r="T827">
            <v>1.9053</v>
          </cell>
          <cell r="U827">
            <v>1.9053</v>
          </cell>
          <cell r="V827">
            <v>1.9053</v>
          </cell>
          <cell r="W827">
            <v>1.9053</v>
          </cell>
          <cell r="X827">
            <v>1.9053</v>
          </cell>
          <cell r="Y827">
            <v>0</v>
          </cell>
          <cell r="Z827">
            <v>0</v>
          </cell>
          <cell r="AA827">
            <v>0</v>
          </cell>
          <cell r="AB827">
            <v>2</v>
          </cell>
        </row>
        <row r="828">
          <cell r="B828" t="str">
            <v>E147</v>
          </cell>
          <cell r="C828" t="str">
            <v>Usina de Asfalto a Quente - 90/120 t/h com filtro de manga (188 kW)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0.98970000000000002</v>
          </cell>
          <cell r="R828">
            <v>0.98970000000000002</v>
          </cell>
          <cell r="S828">
            <v>0.98970000000000002</v>
          </cell>
          <cell r="T828">
            <v>0.98970000000000002</v>
          </cell>
          <cell r="U828">
            <v>0.98970000000000002</v>
          </cell>
          <cell r="V828">
            <v>0.98970000000000002</v>
          </cell>
          <cell r="W828">
            <v>0.98970000000000002</v>
          </cell>
          <cell r="X828">
            <v>0.98970000000000002</v>
          </cell>
          <cell r="Y828">
            <v>0.98970000000000002</v>
          </cell>
          <cell r="Z828">
            <v>0.98970000000000002</v>
          </cell>
          <cell r="AA828">
            <v>0</v>
          </cell>
          <cell r="AB828">
            <v>1</v>
          </cell>
        </row>
        <row r="829">
          <cell r="B829" t="str">
            <v>E149</v>
          </cell>
          <cell r="C829" t="str">
            <v>Vibro-acabadora de Asfalto - sobre esteiras (82 kW)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0.78190000000000004</v>
          </cell>
          <cell r="R829">
            <v>0.78190000000000004</v>
          </cell>
          <cell r="S829">
            <v>0.78190000000000004</v>
          </cell>
          <cell r="T829">
            <v>0.78190000000000004</v>
          </cell>
          <cell r="U829">
            <v>0.78190000000000004</v>
          </cell>
          <cell r="V829">
            <v>0.78190000000000004</v>
          </cell>
          <cell r="W829">
            <v>0.78190000000000004</v>
          </cell>
          <cell r="X829">
            <v>0.78190000000000004</v>
          </cell>
          <cell r="Y829">
            <v>0.78190000000000004</v>
          </cell>
          <cell r="Z829">
            <v>0.78190000000000004</v>
          </cell>
          <cell r="AA829">
            <v>0</v>
          </cell>
          <cell r="AB829">
            <v>1</v>
          </cell>
        </row>
        <row r="830">
          <cell r="B830" t="str">
            <v>E203</v>
          </cell>
          <cell r="C830" t="str">
            <v>Compressor de Ar - 762 PCM (155 kW)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6.4799999999999996E-2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1</v>
          </cell>
        </row>
        <row r="831">
          <cell r="B831" t="str">
            <v>E204</v>
          </cell>
          <cell r="C831" t="str">
            <v>Martelete - perfuratriz manual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6.4799999999999996E-2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1</v>
          </cell>
        </row>
        <row r="832">
          <cell r="B832" t="str">
            <v>E205</v>
          </cell>
          <cell r="C832" t="str">
            <v>Perfuratriz sobre Esteiras - Crawler Drill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6.4799999999999996E-2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1</v>
          </cell>
        </row>
        <row r="833">
          <cell r="B833" t="str">
            <v>E302</v>
          </cell>
          <cell r="C833" t="str">
            <v>Betoneira - 400 l (4 kW)</v>
          </cell>
          <cell r="J833">
            <v>0</v>
          </cell>
          <cell r="K833">
            <v>0</v>
          </cell>
          <cell r="L833">
            <v>0.54350000000000009</v>
          </cell>
          <cell r="M833">
            <v>0.54350000000000009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4.1520999999999999</v>
          </cell>
          <cell r="T833">
            <v>4.1520999999999999</v>
          </cell>
          <cell r="U833">
            <v>4.1520999999999999</v>
          </cell>
          <cell r="V833">
            <v>4.1520999999999999</v>
          </cell>
          <cell r="W833">
            <v>4.1520999999999999</v>
          </cell>
          <cell r="X833">
            <v>4.1520999999999999</v>
          </cell>
          <cell r="Y833">
            <v>4.1520999999999999</v>
          </cell>
          <cell r="Z833">
            <v>4.1520999999999999</v>
          </cell>
          <cell r="AA833">
            <v>4.2305999999999999</v>
          </cell>
          <cell r="AB833">
            <v>5</v>
          </cell>
        </row>
        <row r="834">
          <cell r="B834" t="str">
            <v>E304</v>
          </cell>
          <cell r="C834" t="str">
            <v>Transportador Manual - carrinho de mão 80 l</v>
          </cell>
          <cell r="J834">
            <v>0</v>
          </cell>
          <cell r="K834">
            <v>0</v>
          </cell>
          <cell r="L834">
            <v>1.4981999999999998</v>
          </cell>
          <cell r="M834">
            <v>1.4981999999999998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8.5949000000000009</v>
          </cell>
          <cell r="T834">
            <v>8.5949000000000009</v>
          </cell>
          <cell r="U834">
            <v>8.5949000000000009</v>
          </cell>
          <cell r="V834">
            <v>8.5949000000000009</v>
          </cell>
          <cell r="W834">
            <v>8.5949000000000009</v>
          </cell>
          <cell r="X834">
            <v>8.5949000000000009</v>
          </cell>
          <cell r="Y834">
            <v>8.5949000000000009</v>
          </cell>
          <cell r="Z834">
            <v>8.5949000000000009</v>
          </cell>
          <cell r="AA834">
            <v>8.7574000000000005</v>
          </cell>
          <cell r="AB834">
            <v>9</v>
          </cell>
        </row>
        <row r="835">
          <cell r="B835" t="str">
            <v>E306</v>
          </cell>
          <cell r="C835" t="str">
            <v>Vibrador de Concreto - de imersão (2 kW)</v>
          </cell>
          <cell r="J835">
            <v>0</v>
          </cell>
          <cell r="K835">
            <v>0</v>
          </cell>
          <cell r="L835">
            <v>0.68880000000000008</v>
          </cell>
          <cell r="M835">
            <v>0.68880000000000008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8.3042000000000016</v>
          </cell>
          <cell r="T835">
            <v>8.3042000000000016</v>
          </cell>
          <cell r="U835">
            <v>8.3042000000000016</v>
          </cell>
          <cell r="V835">
            <v>8.3042000000000016</v>
          </cell>
          <cell r="W835">
            <v>8.3042000000000016</v>
          </cell>
          <cell r="X835">
            <v>8.3042000000000016</v>
          </cell>
          <cell r="Y835">
            <v>8.3042000000000016</v>
          </cell>
          <cell r="Z835">
            <v>8.3042000000000016</v>
          </cell>
          <cell r="AA835">
            <v>8.4612000000000016</v>
          </cell>
          <cell r="AB835">
            <v>9</v>
          </cell>
        </row>
        <row r="836">
          <cell r="B836" t="str">
            <v>E312</v>
          </cell>
          <cell r="C836" t="str">
            <v>Fábric. Pré-Moldado Concreto - tubos D=1,0 m M / F</v>
          </cell>
          <cell r="J836">
            <v>0</v>
          </cell>
          <cell r="K836">
            <v>0</v>
          </cell>
          <cell r="L836">
            <v>0.17780000000000001</v>
          </cell>
          <cell r="M836">
            <v>0.17780000000000001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1</v>
          </cell>
        </row>
        <row r="837">
          <cell r="B837" t="str">
            <v>E402</v>
          </cell>
          <cell r="C837" t="str">
            <v>Caminhão Carroceria - de madeira 15 t (191 kW)</v>
          </cell>
          <cell r="J837">
            <v>0</v>
          </cell>
          <cell r="K837">
            <v>0.61150000000000004</v>
          </cell>
          <cell r="L837">
            <v>0.93030000000000002</v>
          </cell>
          <cell r="M837">
            <v>0.93030000000000002</v>
          </cell>
          <cell r="N837">
            <v>10.285500000000001</v>
          </cell>
          <cell r="O837">
            <v>11.543000000000001</v>
          </cell>
          <cell r="P837">
            <v>10.9315</v>
          </cell>
          <cell r="Q837">
            <v>13.310199999999998</v>
          </cell>
          <cell r="R837">
            <v>13.310199999999998</v>
          </cell>
          <cell r="S837">
            <v>14.669499999999998</v>
          </cell>
          <cell r="T837">
            <v>14.669499999999998</v>
          </cell>
          <cell r="U837">
            <v>14.669499999999998</v>
          </cell>
          <cell r="V837">
            <v>14.669499999999998</v>
          </cell>
          <cell r="W837">
            <v>14.669499999999998</v>
          </cell>
          <cell r="X837">
            <v>4.9954999999999998</v>
          </cell>
          <cell r="Y837">
            <v>3.7379999999999995</v>
          </cell>
          <cell r="Z837">
            <v>3.7379999999999995</v>
          </cell>
          <cell r="AA837">
            <v>1.3593</v>
          </cell>
          <cell r="AB837">
            <v>15</v>
          </cell>
        </row>
        <row r="838">
          <cell r="B838" t="str">
            <v>E404</v>
          </cell>
          <cell r="C838" t="str">
            <v>Caminhão Basculante - 10 m3 - 15 t (191 kW)</v>
          </cell>
          <cell r="J838">
            <v>0</v>
          </cell>
          <cell r="K838">
            <v>8.4122000000000003</v>
          </cell>
          <cell r="L838">
            <v>24.565800000000003</v>
          </cell>
          <cell r="M838">
            <v>24.565800000000003</v>
          </cell>
          <cell r="N838">
            <v>23.937200000000001</v>
          </cell>
          <cell r="O838">
            <v>45.574599999999997</v>
          </cell>
          <cell r="P838">
            <v>45.574599999999997</v>
          </cell>
          <cell r="Q838">
            <v>56.898399999999988</v>
          </cell>
          <cell r="R838">
            <v>56.898399999999988</v>
          </cell>
          <cell r="S838">
            <v>65.452099999999987</v>
          </cell>
          <cell r="T838">
            <v>65.452099999999987</v>
          </cell>
          <cell r="U838">
            <v>65.452099999999987</v>
          </cell>
          <cell r="V838">
            <v>65.452099999999987</v>
          </cell>
          <cell r="W838">
            <v>65.452099999999987</v>
          </cell>
          <cell r="X838">
            <v>49.927099999999996</v>
          </cell>
          <cell r="Y838">
            <v>28.289699999999996</v>
          </cell>
          <cell r="Z838">
            <v>19.877499999999998</v>
          </cell>
          <cell r="AA838">
            <v>8.553700000000001</v>
          </cell>
          <cell r="AB838">
            <v>66</v>
          </cell>
        </row>
        <row r="839">
          <cell r="B839" t="str">
            <v>E407</v>
          </cell>
          <cell r="C839" t="str">
            <v>Caminhão Tanque - 10.000 l (191 kW)</v>
          </cell>
          <cell r="J839">
            <v>0</v>
          </cell>
          <cell r="K839">
            <v>3.8547000000000002</v>
          </cell>
          <cell r="L839">
            <v>4.7335000000000003</v>
          </cell>
          <cell r="M839">
            <v>4.7335000000000003</v>
          </cell>
          <cell r="N839">
            <v>4.7335000000000003</v>
          </cell>
          <cell r="O839">
            <v>8.3535000000000004</v>
          </cell>
          <cell r="P839">
            <v>8.3535000000000004</v>
          </cell>
          <cell r="Q839">
            <v>8.3535000000000004</v>
          </cell>
          <cell r="R839">
            <v>8.3535000000000004</v>
          </cell>
          <cell r="S839">
            <v>8.3535000000000004</v>
          </cell>
          <cell r="T839">
            <v>8.3535000000000004</v>
          </cell>
          <cell r="U839">
            <v>8.3535000000000004</v>
          </cell>
          <cell r="V839">
            <v>8.3535000000000004</v>
          </cell>
          <cell r="W839">
            <v>4.4988000000000001</v>
          </cell>
          <cell r="X839">
            <v>3.62</v>
          </cell>
          <cell r="Y839">
            <v>0</v>
          </cell>
          <cell r="Z839">
            <v>0</v>
          </cell>
          <cell r="AA839">
            <v>0</v>
          </cell>
          <cell r="AB839">
            <v>9</v>
          </cell>
        </row>
        <row r="840">
          <cell r="B840" t="str">
            <v>E408</v>
          </cell>
          <cell r="C840" t="str">
            <v>Caminhão Carroceria - 4 t (80 kW)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0.249</v>
          </cell>
          <cell r="Z840">
            <v>0.249</v>
          </cell>
          <cell r="AA840">
            <v>0.76980000000000004</v>
          </cell>
          <cell r="AB840">
            <v>1</v>
          </cell>
        </row>
        <row r="841">
          <cell r="B841" t="str">
            <v>E416</v>
          </cell>
          <cell r="C841" t="str">
            <v>Veículo Leve - pick up (4X4) (103 kW)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0.80520000000000003</v>
          </cell>
          <cell r="Z841">
            <v>0.80520000000000003</v>
          </cell>
          <cell r="AA841">
            <v>1.3260000000000001</v>
          </cell>
          <cell r="AB841">
            <v>2</v>
          </cell>
        </row>
        <row r="842">
          <cell r="B842" t="str">
            <v>E421</v>
          </cell>
          <cell r="C842" t="str">
            <v>Caminhão Tanque - 13.000 l (191 kW)</v>
          </cell>
          <cell r="J842">
            <v>0</v>
          </cell>
          <cell r="K842">
            <v>39.869799999999998</v>
          </cell>
          <cell r="L842">
            <v>48.811999999999998</v>
          </cell>
          <cell r="M842">
            <v>48.811999999999998</v>
          </cell>
          <cell r="N842">
            <v>48.811999999999998</v>
          </cell>
          <cell r="O842">
            <v>59.0321</v>
          </cell>
          <cell r="P842">
            <v>59.0321</v>
          </cell>
          <cell r="Q842">
            <v>59.0321</v>
          </cell>
          <cell r="R842">
            <v>59.0321</v>
          </cell>
          <cell r="S842">
            <v>59.0321</v>
          </cell>
          <cell r="T842">
            <v>59.0321</v>
          </cell>
          <cell r="U842">
            <v>59.0321</v>
          </cell>
          <cell r="V842">
            <v>59.0321</v>
          </cell>
          <cell r="W842">
            <v>19.162300000000002</v>
          </cell>
          <cell r="X842">
            <v>10.2201</v>
          </cell>
          <cell r="Y842">
            <v>0</v>
          </cell>
          <cell r="Z842">
            <v>0</v>
          </cell>
          <cell r="AA842">
            <v>0</v>
          </cell>
          <cell r="AB842">
            <v>60</v>
          </cell>
        </row>
        <row r="843">
          <cell r="B843" t="str">
            <v>E432</v>
          </cell>
          <cell r="C843" t="str">
            <v>Caminhão Basculante - 40 t (294 kW)</v>
          </cell>
          <cell r="J843">
            <v>0</v>
          </cell>
          <cell r="K843">
            <v>9.8856999999999982</v>
          </cell>
          <cell r="L843">
            <v>9.8856999999999982</v>
          </cell>
          <cell r="M843">
            <v>9.8856999999999982</v>
          </cell>
          <cell r="N843">
            <v>9.8856999999999982</v>
          </cell>
          <cell r="O843">
            <v>9.8856999999999982</v>
          </cell>
          <cell r="P843">
            <v>9.8856999999999982</v>
          </cell>
          <cell r="Q843">
            <v>9.8856999999999982</v>
          </cell>
          <cell r="R843">
            <v>9.8856999999999982</v>
          </cell>
          <cell r="S843">
            <v>9.8856999999999982</v>
          </cell>
          <cell r="T843">
            <v>9.8856999999999982</v>
          </cell>
          <cell r="U843">
            <v>9.8856999999999982</v>
          </cell>
          <cell r="V843">
            <v>9.8856999999999982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10</v>
          </cell>
        </row>
        <row r="844">
          <cell r="B844" t="str">
            <v>E433</v>
          </cell>
          <cell r="C844" t="str">
            <v>Caminhão Basculante - para rocha 18 t (191 kW)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5.4399999999999997E-2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1</v>
          </cell>
        </row>
        <row r="845">
          <cell r="B845" t="str">
            <v>E434</v>
          </cell>
          <cell r="C845" t="str">
            <v>Caminhão Carroceria - c/ guindauto 6 t x m (150 kW)</v>
          </cell>
          <cell r="J845">
            <v>0</v>
          </cell>
          <cell r="K845">
            <v>0</v>
          </cell>
          <cell r="L845">
            <v>1.4599999999999998E-2</v>
          </cell>
          <cell r="M845">
            <v>1.4599999999999998E-2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1</v>
          </cell>
        </row>
        <row r="846">
          <cell r="B846" t="str">
            <v>E501</v>
          </cell>
          <cell r="C846" t="str">
            <v>Grupo Gerador - 36/40 KVA (32 kW)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0.98970000000000002</v>
          </cell>
          <cell r="R846">
            <v>0.98970000000000002</v>
          </cell>
          <cell r="S846">
            <v>0.98970000000000002</v>
          </cell>
          <cell r="T846">
            <v>0.98970000000000002</v>
          </cell>
          <cell r="U846">
            <v>0.98970000000000002</v>
          </cell>
          <cell r="V846">
            <v>0.98970000000000002</v>
          </cell>
          <cell r="W846">
            <v>0.98970000000000002</v>
          </cell>
          <cell r="X846">
            <v>0.98970000000000002</v>
          </cell>
          <cell r="Y846">
            <v>0.98970000000000002</v>
          </cell>
          <cell r="Z846">
            <v>0.98970000000000002</v>
          </cell>
          <cell r="AA846">
            <v>0</v>
          </cell>
          <cell r="AB846">
            <v>1</v>
          </cell>
        </row>
        <row r="847">
          <cell r="B847" t="str">
            <v>E503</v>
          </cell>
          <cell r="C847" t="str">
            <v>Grupo Gerador - 164 / 180 KVA (144 kW)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0.98970000000000002</v>
          </cell>
          <cell r="R847">
            <v>0.98970000000000002</v>
          </cell>
          <cell r="S847">
            <v>0.98970000000000002</v>
          </cell>
          <cell r="T847">
            <v>0.98970000000000002</v>
          </cell>
          <cell r="U847">
            <v>0.98970000000000002</v>
          </cell>
          <cell r="V847">
            <v>0.98970000000000002</v>
          </cell>
          <cell r="W847">
            <v>0.98970000000000002</v>
          </cell>
          <cell r="X847">
            <v>0.98970000000000002</v>
          </cell>
          <cell r="Y847">
            <v>0.98970000000000002</v>
          </cell>
          <cell r="Z847">
            <v>0.98970000000000002</v>
          </cell>
          <cell r="AA847">
            <v>0</v>
          </cell>
          <cell r="AB847">
            <v>1</v>
          </cell>
        </row>
        <row r="848">
          <cell r="B848" t="str">
            <v>E508</v>
          </cell>
          <cell r="C848" t="str">
            <v>Grupo Gerador - Manual/eletrico (14 kW)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0.52079999999999993</v>
          </cell>
          <cell r="AB848">
            <v>1</v>
          </cell>
        </row>
        <row r="849">
          <cell r="B849" t="str">
            <v>E509</v>
          </cell>
          <cell r="C849" t="str">
            <v>Grupo Gerador - 32,0 KVA (29 kW)</v>
          </cell>
          <cell r="J849">
            <v>0</v>
          </cell>
          <cell r="K849">
            <v>0</v>
          </cell>
          <cell r="L849">
            <v>0.70299999999999996</v>
          </cell>
          <cell r="M849">
            <v>0.70299999999999996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5.3415999999999997</v>
          </cell>
          <cell r="T849">
            <v>5.3415999999999997</v>
          </cell>
          <cell r="U849">
            <v>5.3415999999999997</v>
          </cell>
          <cell r="V849">
            <v>5.3415999999999997</v>
          </cell>
          <cell r="W849">
            <v>5.3415999999999997</v>
          </cell>
          <cell r="X849">
            <v>5.3415999999999997</v>
          </cell>
          <cell r="Y849">
            <v>5.3415999999999997</v>
          </cell>
          <cell r="Z849">
            <v>5.3415999999999997</v>
          </cell>
          <cell r="AA849">
            <v>5.4260999999999999</v>
          </cell>
          <cell r="AB849">
            <v>6</v>
          </cell>
        </row>
        <row r="850">
          <cell r="B850" t="str">
            <v>E904</v>
          </cell>
          <cell r="C850" t="str">
            <v>Máquina de Bancada - serra circular de 12" (4 kW)</v>
          </cell>
          <cell r="J850">
            <v>0</v>
          </cell>
          <cell r="K850">
            <v>0</v>
          </cell>
          <cell r="L850">
            <v>0.1595</v>
          </cell>
          <cell r="M850">
            <v>0.1595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1.1895</v>
          </cell>
          <cell r="T850">
            <v>1.1895</v>
          </cell>
          <cell r="U850">
            <v>1.1895</v>
          </cell>
          <cell r="V850">
            <v>1.1895</v>
          </cell>
          <cell r="W850">
            <v>1.1895</v>
          </cell>
          <cell r="X850">
            <v>1.1895</v>
          </cell>
          <cell r="Y850">
            <v>1.1895</v>
          </cell>
          <cell r="Z850">
            <v>1.1895</v>
          </cell>
          <cell r="AA850">
            <v>1.1955</v>
          </cell>
          <cell r="AB850">
            <v>2</v>
          </cell>
        </row>
        <row r="851">
          <cell r="B851" t="str">
            <v>E906</v>
          </cell>
          <cell r="C851" t="str">
            <v>Compactador Manual - soquete vibratório (2 kW)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2.6735000000000002</v>
          </cell>
          <cell r="T851">
            <v>2.6735000000000002</v>
          </cell>
          <cell r="U851">
            <v>2.6735000000000002</v>
          </cell>
          <cell r="V851">
            <v>2.6735000000000002</v>
          </cell>
          <cell r="W851">
            <v>2.6735000000000002</v>
          </cell>
          <cell r="X851">
            <v>2.6735000000000002</v>
          </cell>
          <cell r="Y851">
            <v>2.6735000000000002</v>
          </cell>
          <cell r="Z851">
            <v>2.6735000000000002</v>
          </cell>
          <cell r="AA851">
            <v>2.6735000000000002</v>
          </cell>
          <cell r="AB851">
            <v>3</v>
          </cell>
        </row>
        <row r="852">
          <cell r="B852" t="str">
            <v>E908</v>
          </cell>
          <cell r="C852" t="str">
            <v>Máquina para Pintura - demarcação de faixas autoprop. (44 kW)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0.40260000000000001</v>
          </cell>
          <cell r="Z852">
            <v>0.40260000000000001</v>
          </cell>
          <cell r="AA852">
            <v>0.40260000000000001</v>
          </cell>
          <cell r="AB852">
            <v>1</v>
          </cell>
        </row>
        <row r="853">
          <cell r="B853" t="str">
            <v>E922</v>
          </cell>
          <cell r="C853" t="str">
            <v>Martelete - perfurador/ rompedor elétrico (1 kW)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1.0415999999999999</v>
          </cell>
          <cell r="AB853">
            <v>2</v>
          </cell>
        </row>
        <row r="854">
          <cell r="B854" t="str">
            <v>E922</v>
          </cell>
          <cell r="C854" t="str">
            <v>Martelete - perfurador/ rompedor elétrico (1 kW)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1.0415999999999999</v>
          </cell>
          <cell r="AB854">
            <v>2</v>
          </cell>
        </row>
      </sheetData>
      <sheetData sheetId="7">
        <row r="1">
          <cell r="D1">
            <v>4</v>
          </cell>
        </row>
        <row r="7">
          <cell r="A7" t="str">
            <v>CÓD.</v>
          </cell>
          <cell r="B7" t="str">
            <v>DESCRIÇÃO DOS SERVIÇOS</v>
          </cell>
          <cell r="C7" t="str">
            <v>VALOR</v>
          </cell>
          <cell r="E7" t="str">
            <v>PERÍODOS (DIAS CORRIDOS)</v>
          </cell>
        </row>
        <row r="8">
          <cell r="E8">
            <v>1</v>
          </cell>
          <cell r="F8">
            <v>2</v>
          </cell>
          <cell r="G8">
            <v>3</v>
          </cell>
          <cell r="H8">
            <v>4</v>
          </cell>
          <cell r="I8">
            <v>5</v>
          </cell>
          <cell r="J8">
            <v>6</v>
          </cell>
          <cell r="K8">
            <v>7</v>
          </cell>
          <cell r="L8">
            <v>8</v>
          </cell>
          <cell r="M8">
            <v>9</v>
          </cell>
          <cell r="N8">
            <v>10</v>
          </cell>
          <cell r="O8">
            <v>11</v>
          </cell>
          <cell r="P8">
            <v>12</v>
          </cell>
          <cell r="Q8">
            <v>13</v>
          </cell>
          <cell r="R8">
            <v>14</v>
          </cell>
          <cell r="S8">
            <v>15</v>
          </cell>
          <cell r="T8">
            <v>16</v>
          </cell>
          <cell r="U8">
            <v>17</v>
          </cell>
          <cell r="V8">
            <v>18</v>
          </cell>
          <cell r="W8" t="str">
            <v>Total</v>
          </cell>
        </row>
        <row r="9">
          <cell r="A9" t="str">
            <v>1.0</v>
          </cell>
          <cell r="B9" t="str">
            <v>SERVIÇOS PRELIMINARES</v>
          </cell>
          <cell r="C9">
            <v>2829393.61</v>
          </cell>
          <cell r="E9">
            <v>0.50085429612601695</v>
          </cell>
          <cell r="F9">
            <v>0.32667943467929156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0.17246626919469152</v>
          </cell>
          <cell r="W9">
            <v>1</v>
          </cell>
        </row>
        <row r="10">
          <cell r="E10">
            <v>1417113.9450000001</v>
          </cell>
          <cell r="F10">
            <v>924304.70499999996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487974.96</v>
          </cell>
          <cell r="W10">
            <v>0</v>
          </cell>
        </row>
        <row r="11">
          <cell r="A11" t="str">
            <v>1.1</v>
          </cell>
          <cell r="B11" t="str">
            <v>Mobilização e desmobilização de equipamentos</v>
          </cell>
          <cell r="C11">
            <v>975949.92</v>
          </cell>
          <cell r="D11">
            <v>2</v>
          </cell>
          <cell r="E11">
            <v>487974.96</v>
          </cell>
          <cell r="V11">
            <v>487974.96</v>
          </cell>
          <cell r="W11">
            <v>0</v>
          </cell>
        </row>
        <row r="12">
          <cell r="A12" t="str">
            <v>1.2</v>
          </cell>
          <cell r="B12" t="str">
            <v>Instalação de canteiro de obra e acampamento</v>
          </cell>
          <cell r="C12">
            <v>1848609.41</v>
          </cell>
          <cell r="D12">
            <v>2</v>
          </cell>
          <cell r="E12">
            <v>924304.70499999996</v>
          </cell>
          <cell r="F12">
            <v>924304.70499999996</v>
          </cell>
          <cell r="W12">
            <v>0</v>
          </cell>
        </row>
        <row r="13">
          <cell r="A13" t="str">
            <v>1.3</v>
          </cell>
          <cell r="B13" t="str">
            <v xml:space="preserve">Placa de identificação da obra (2X3) - modelo DER-PI </v>
          </cell>
          <cell r="C13">
            <v>4834.28</v>
          </cell>
          <cell r="D13">
            <v>1</v>
          </cell>
          <cell r="E13">
            <v>4834.28</v>
          </cell>
          <cell r="W13">
            <v>0</v>
          </cell>
        </row>
        <row r="14">
          <cell r="W14">
            <v>0</v>
          </cell>
        </row>
        <row r="15">
          <cell r="A15" t="str">
            <v>2.0</v>
          </cell>
          <cell r="B15" t="str">
            <v>SERVIÇOS DE TERRAPLENAGEM</v>
          </cell>
          <cell r="C15">
            <v>25222614</v>
          </cell>
          <cell r="E15">
            <v>0</v>
          </cell>
          <cell r="F15">
            <v>8.412481817573178E-2</v>
          </cell>
          <cell r="G15">
            <v>8.412481817573178E-2</v>
          </cell>
          <cell r="H15">
            <v>8.412481817573178E-2</v>
          </cell>
          <cell r="I15">
            <v>8.412481817573178E-2</v>
          </cell>
          <cell r="J15">
            <v>8.412481817573178E-2</v>
          </cell>
          <cell r="K15">
            <v>8.412481817573178E-2</v>
          </cell>
          <cell r="L15">
            <v>8.412481817573178E-2</v>
          </cell>
          <cell r="M15">
            <v>8.4527956407161708E-2</v>
          </cell>
          <cell r="N15">
            <v>8.412481817573178E-2</v>
          </cell>
          <cell r="O15">
            <v>8.0824499395661373E-2</v>
          </cell>
          <cell r="P15">
            <v>8.0824499395661373E-2</v>
          </cell>
          <cell r="Q15">
            <v>8.0824499395661373E-2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E16">
            <v>0</v>
          </cell>
          <cell r="F16">
            <v>2121847.8166666669</v>
          </cell>
          <cell r="G16">
            <v>2121847.8166666669</v>
          </cell>
          <cell r="H16">
            <v>2121847.8166666669</v>
          </cell>
          <cell r="I16">
            <v>2121847.8166666669</v>
          </cell>
          <cell r="J16">
            <v>2121847.8166666669</v>
          </cell>
          <cell r="K16">
            <v>2121847.8166666669</v>
          </cell>
          <cell r="L16">
            <v>2121847.8166666669</v>
          </cell>
          <cell r="M16">
            <v>2132016.0166666666</v>
          </cell>
          <cell r="N16">
            <v>2121847.8166666669</v>
          </cell>
          <cell r="O16">
            <v>2038605.1500000001</v>
          </cell>
          <cell r="P16">
            <v>2038605.1500000001</v>
          </cell>
          <cell r="Q16">
            <v>2038605.1500000001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2.1</v>
          </cell>
          <cell r="B17" t="str">
            <v>Desmatamento, limpeza do terreno e destoc. de árvores Ø até 15cm</v>
          </cell>
          <cell r="C17">
            <v>749184</v>
          </cell>
          <cell r="D17">
            <v>9</v>
          </cell>
          <cell r="F17">
            <v>83242.666666666672</v>
          </cell>
          <cell r="G17">
            <v>83242.666666666672</v>
          </cell>
          <cell r="H17">
            <v>83242.666666666672</v>
          </cell>
          <cell r="I17">
            <v>83242.666666666672</v>
          </cell>
          <cell r="J17">
            <v>83242.666666666672</v>
          </cell>
          <cell r="K17">
            <v>83242.666666666672</v>
          </cell>
          <cell r="L17">
            <v>83242.666666666672</v>
          </cell>
          <cell r="M17">
            <v>83242.666666666672</v>
          </cell>
          <cell r="N17">
            <v>83242.666666666672</v>
          </cell>
          <cell r="W17">
            <v>0</v>
          </cell>
        </row>
        <row r="18">
          <cell r="A18" t="str">
            <v>2.2</v>
          </cell>
          <cell r="B18" t="str">
            <v>Escavação, carga e transp. de mat. de 1ª cat. com DMT até 50 m</v>
          </cell>
          <cell r="C18">
            <v>155716.01999999999</v>
          </cell>
          <cell r="D18">
            <v>12</v>
          </cell>
          <cell r="F18">
            <v>12976.334999999999</v>
          </cell>
          <cell r="G18">
            <v>12976.334999999999</v>
          </cell>
          <cell r="H18">
            <v>12976.334999999999</v>
          </cell>
          <cell r="I18">
            <v>12976.334999999999</v>
          </cell>
          <cell r="J18">
            <v>12976.334999999999</v>
          </cell>
          <cell r="K18">
            <v>12976.334999999999</v>
          </cell>
          <cell r="L18">
            <v>12976.334999999999</v>
          </cell>
          <cell r="M18">
            <v>12976.334999999999</v>
          </cell>
          <cell r="N18">
            <v>12976.334999999999</v>
          </cell>
          <cell r="O18">
            <v>12976.334999999999</v>
          </cell>
          <cell r="P18">
            <v>12976.334999999999</v>
          </cell>
          <cell r="Q18">
            <v>12976.334999999999</v>
          </cell>
          <cell r="W18">
            <v>0</v>
          </cell>
        </row>
        <row r="19">
          <cell r="A19" t="str">
            <v>2.3</v>
          </cell>
          <cell r="B19" t="str">
            <v>Escavação, carga e transp. de mat. de 1ª cat. com DMT de 200 à 400m com carregadeira</v>
          </cell>
          <cell r="C19">
            <v>1251488.98</v>
          </cell>
          <cell r="D19">
            <v>12</v>
          </cell>
          <cell r="F19">
            <v>104290.74833333334</v>
          </cell>
          <cell r="G19">
            <v>104290.74833333334</v>
          </cell>
          <cell r="H19">
            <v>104290.74833333334</v>
          </cell>
          <cell r="I19">
            <v>104290.74833333334</v>
          </cell>
          <cell r="J19">
            <v>104290.74833333334</v>
          </cell>
          <cell r="K19">
            <v>104290.74833333334</v>
          </cell>
          <cell r="L19">
            <v>104290.74833333334</v>
          </cell>
          <cell r="M19">
            <v>104290.74833333334</v>
          </cell>
          <cell r="N19">
            <v>104290.74833333334</v>
          </cell>
          <cell r="O19">
            <v>104290.74833333334</v>
          </cell>
          <cell r="P19">
            <v>104290.74833333334</v>
          </cell>
          <cell r="Q19">
            <v>104290.74833333334</v>
          </cell>
          <cell r="W19">
            <v>0</v>
          </cell>
        </row>
        <row r="20">
          <cell r="A20" t="str">
            <v>2.4</v>
          </cell>
          <cell r="B20" t="str">
            <v>Escavação, carga e transp. de mat. de 1ª cat. com DMT de 400 à 600m com carregadeira</v>
          </cell>
          <cell r="C20">
            <v>2793620.48</v>
          </cell>
          <cell r="D20">
            <v>12</v>
          </cell>
          <cell r="F20">
            <v>232801.70666666667</v>
          </cell>
          <cell r="G20">
            <v>232801.70666666667</v>
          </cell>
          <cell r="H20">
            <v>232801.70666666667</v>
          </cell>
          <cell r="I20">
            <v>232801.70666666667</v>
          </cell>
          <cell r="J20">
            <v>232801.70666666667</v>
          </cell>
          <cell r="K20">
            <v>232801.70666666667</v>
          </cell>
          <cell r="L20">
            <v>232801.70666666667</v>
          </cell>
          <cell r="M20">
            <v>232801.70666666667</v>
          </cell>
          <cell r="N20">
            <v>232801.70666666667</v>
          </cell>
          <cell r="O20">
            <v>232801.70666666667</v>
          </cell>
          <cell r="P20">
            <v>232801.70666666667</v>
          </cell>
          <cell r="Q20">
            <v>232801.70666666667</v>
          </cell>
          <cell r="W20">
            <v>0</v>
          </cell>
        </row>
        <row r="21">
          <cell r="A21" t="str">
            <v>2.5</v>
          </cell>
          <cell r="B21" t="str">
            <v>Escavação, carga e transp. de mat. de 1ª cat. com DMT de 600 a 800m com carregadeira</v>
          </cell>
          <cell r="C21">
            <v>2420702.9</v>
          </cell>
          <cell r="D21">
            <v>12</v>
          </cell>
          <cell r="F21">
            <v>201725.24166666667</v>
          </cell>
          <cell r="G21">
            <v>201725.24166666667</v>
          </cell>
          <cell r="H21">
            <v>201725.24166666667</v>
          </cell>
          <cell r="I21">
            <v>201725.24166666667</v>
          </cell>
          <cell r="J21">
            <v>201725.24166666667</v>
          </cell>
          <cell r="K21">
            <v>201725.24166666667</v>
          </cell>
          <cell r="L21">
            <v>201725.24166666667</v>
          </cell>
          <cell r="M21">
            <v>201725.24166666667</v>
          </cell>
          <cell r="N21">
            <v>201725.24166666667</v>
          </cell>
          <cell r="O21">
            <v>201725.24166666667</v>
          </cell>
          <cell r="P21">
            <v>201725.24166666667</v>
          </cell>
          <cell r="Q21">
            <v>201725.24166666667</v>
          </cell>
          <cell r="W21">
            <v>0</v>
          </cell>
        </row>
        <row r="22">
          <cell r="A22" t="str">
            <v>2.6</v>
          </cell>
          <cell r="B22" t="str">
            <v>Escavação, carga e transp. de mat. de 1ª cat. com DMT de 800 à 1000m com carregadeira</v>
          </cell>
          <cell r="C22">
            <v>1884445.2</v>
          </cell>
          <cell r="D22">
            <v>12</v>
          </cell>
          <cell r="F22">
            <v>157037.1</v>
          </cell>
          <cell r="G22">
            <v>157037.1</v>
          </cell>
          <cell r="H22">
            <v>157037.1</v>
          </cell>
          <cell r="I22">
            <v>157037.1</v>
          </cell>
          <cell r="J22">
            <v>157037.1</v>
          </cell>
          <cell r="K22">
            <v>157037.1</v>
          </cell>
          <cell r="L22">
            <v>157037.1</v>
          </cell>
          <cell r="M22">
            <v>157037.1</v>
          </cell>
          <cell r="N22">
            <v>157037.1</v>
          </cell>
          <cell r="O22">
            <v>157037.1</v>
          </cell>
          <cell r="P22">
            <v>157037.1</v>
          </cell>
          <cell r="Q22">
            <v>157037.1</v>
          </cell>
          <cell r="W22">
            <v>0</v>
          </cell>
        </row>
        <row r="23">
          <cell r="A23" t="str">
            <v>2.7</v>
          </cell>
          <cell r="B23" t="str">
            <v>Escavação, carga e transp. de mat. de 2ª cat. com DMT de 200 à 400m com carregadeira</v>
          </cell>
          <cell r="C23">
            <v>795802.87</v>
          </cell>
          <cell r="D23">
            <v>12</v>
          </cell>
          <cell r="F23">
            <v>66316.905833333338</v>
          </cell>
          <cell r="G23">
            <v>66316.905833333338</v>
          </cell>
          <cell r="H23">
            <v>66316.905833333338</v>
          </cell>
          <cell r="I23">
            <v>66316.905833333338</v>
          </cell>
          <cell r="J23">
            <v>66316.905833333338</v>
          </cell>
          <cell r="K23">
            <v>66316.905833333338</v>
          </cell>
          <cell r="L23">
            <v>66316.905833333338</v>
          </cell>
          <cell r="M23">
            <v>66316.905833333338</v>
          </cell>
          <cell r="N23">
            <v>66316.905833333338</v>
          </cell>
          <cell r="O23">
            <v>66316.905833333338</v>
          </cell>
          <cell r="P23">
            <v>66316.905833333338</v>
          </cell>
          <cell r="Q23">
            <v>66316.905833333338</v>
          </cell>
          <cell r="W23">
            <v>0</v>
          </cell>
        </row>
        <row r="24">
          <cell r="A24" t="str">
            <v>2.8</v>
          </cell>
          <cell r="B24" t="str">
            <v>Escavação, carga e transp. de mat. de 3ª cat. com DMT de 50 a 200m</v>
          </cell>
          <cell r="C24">
            <v>10168.200000000001</v>
          </cell>
          <cell r="D24">
            <v>1</v>
          </cell>
          <cell r="M24">
            <v>10168.200000000001</v>
          </cell>
          <cell r="W24">
            <v>0</v>
          </cell>
        </row>
        <row r="25">
          <cell r="A25" t="str">
            <v>2.9</v>
          </cell>
          <cell r="B25" t="str">
            <v>Compactação de aterros a 100% proctor normal</v>
          </cell>
          <cell r="C25">
            <v>3039114.93</v>
          </cell>
          <cell r="D25">
            <v>12</v>
          </cell>
          <cell r="F25">
            <v>253259.57750000001</v>
          </cell>
          <cell r="G25">
            <v>253259.57750000001</v>
          </cell>
          <cell r="H25">
            <v>253259.57750000001</v>
          </cell>
          <cell r="I25">
            <v>253259.57750000001</v>
          </cell>
          <cell r="J25">
            <v>253259.57750000001</v>
          </cell>
          <cell r="K25">
            <v>253259.57750000001</v>
          </cell>
          <cell r="L25">
            <v>253259.57750000001</v>
          </cell>
          <cell r="M25">
            <v>253259.57750000001</v>
          </cell>
          <cell r="N25">
            <v>253259.57750000001</v>
          </cell>
          <cell r="O25">
            <v>253259.57750000001</v>
          </cell>
          <cell r="P25">
            <v>253259.57750000001</v>
          </cell>
          <cell r="Q25">
            <v>253259.57750000001</v>
          </cell>
          <cell r="W25">
            <v>0</v>
          </cell>
        </row>
        <row r="26">
          <cell r="A26" t="str">
            <v>2.10</v>
          </cell>
          <cell r="B26" t="str">
            <v>Transporte local água c/ caminhão tanque rodov. não pav. c/ DMT = 59,692 km para terraplenagem</v>
          </cell>
          <cell r="C26">
            <v>12122370.42</v>
          </cell>
          <cell r="D26">
            <v>12</v>
          </cell>
          <cell r="F26">
            <v>1010197.535</v>
          </cell>
          <cell r="G26">
            <v>1010197.535</v>
          </cell>
          <cell r="H26">
            <v>1010197.535</v>
          </cell>
          <cell r="I26">
            <v>1010197.535</v>
          </cell>
          <cell r="J26">
            <v>1010197.535</v>
          </cell>
          <cell r="K26">
            <v>1010197.535</v>
          </cell>
          <cell r="L26">
            <v>1010197.535</v>
          </cell>
          <cell r="M26">
            <v>1010197.535</v>
          </cell>
          <cell r="N26">
            <v>1010197.535</v>
          </cell>
          <cell r="O26">
            <v>1010197.535</v>
          </cell>
          <cell r="P26">
            <v>1010197.535</v>
          </cell>
          <cell r="Q26">
            <v>1010197.535</v>
          </cell>
          <cell r="W26">
            <v>0</v>
          </cell>
        </row>
        <row r="27">
          <cell r="W27">
            <v>0</v>
          </cell>
        </row>
        <row r="28">
          <cell r="A28" t="str">
            <v>3.0</v>
          </cell>
          <cell r="B28" t="str">
            <v>PAVIMENTAÇÃO</v>
          </cell>
          <cell r="C28">
            <v>83626732.419999972</v>
          </cell>
          <cell r="E28">
            <v>0</v>
          </cell>
          <cell r="F28">
            <v>7.4405859844148981E-3</v>
          </cell>
          <cell r="G28">
            <v>1.8523148270582646E-2</v>
          </cell>
          <cell r="H28">
            <v>1.8523148270582646E-2</v>
          </cell>
          <cell r="I28">
            <v>2.1638185358145559E-2</v>
          </cell>
          <cell r="J28">
            <v>5.4764410499730513E-2</v>
          </cell>
          <cell r="K28">
            <v>5.9422144106297294E-2</v>
          </cell>
          <cell r="L28">
            <v>9.4960863532446094E-2</v>
          </cell>
          <cell r="M28">
            <v>9.4960863532446094E-2</v>
          </cell>
          <cell r="N28">
            <v>9.4960863532446094E-2</v>
          </cell>
          <cell r="O28">
            <v>9.4960863532446094E-2</v>
          </cell>
          <cell r="P28">
            <v>9.4960863532446094E-2</v>
          </cell>
          <cell r="Q28">
            <v>9.4960863532446094E-2</v>
          </cell>
          <cell r="R28">
            <v>9.1968633592822688E-2</v>
          </cell>
          <cell r="S28">
            <v>7.7771034219092011E-2</v>
          </cell>
          <cell r="T28">
            <v>4.4644809077507029E-2</v>
          </cell>
          <cell r="U28">
            <v>3.5538719426148786E-2</v>
          </cell>
          <cell r="V28">
            <v>0</v>
          </cell>
          <cell r="W28">
            <v>0</v>
          </cell>
        </row>
        <row r="29">
          <cell r="E29">
            <v>0</v>
          </cell>
          <cell r="F29">
            <v>622231.89316666673</v>
          </cell>
          <cell r="G29">
            <v>1549030.3640000001</v>
          </cell>
          <cell r="H29">
            <v>1549030.3640000001</v>
          </cell>
          <cell r="I29">
            <v>1809530.737</v>
          </cell>
          <cell r="J29">
            <v>4579768.7030000007</v>
          </cell>
          <cell r="K29">
            <v>4969279.745000002</v>
          </cell>
          <cell r="L29">
            <v>7941266.7250000034</v>
          </cell>
          <cell r="M29">
            <v>7941266.7250000034</v>
          </cell>
          <cell r="N29">
            <v>7941266.7250000034</v>
          </cell>
          <cell r="O29">
            <v>7941266.7250000034</v>
          </cell>
          <cell r="P29">
            <v>7941266.7250000034</v>
          </cell>
          <cell r="Q29">
            <v>7941266.7250000034</v>
          </cell>
          <cell r="R29">
            <v>7691036.3125000037</v>
          </cell>
          <cell r="S29">
            <v>6503737.468666669</v>
          </cell>
          <cell r="T29">
            <v>3733499.5026666662</v>
          </cell>
          <cell r="U29">
            <v>2971986.9799999995</v>
          </cell>
          <cell r="V29">
            <v>0</v>
          </cell>
          <cell r="W29">
            <v>0</v>
          </cell>
        </row>
        <row r="30">
          <cell r="A30" t="str">
            <v>3.1</v>
          </cell>
          <cell r="B30" t="str">
            <v xml:space="preserve">Regularização do subleito </v>
          </cell>
          <cell r="C30">
            <v>1168722.44</v>
          </cell>
          <cell r="D30">
            <v>12</v>
          </cell>
          <cell r="F30">
            <v>97393.536666666667</v>
          </cell>
          <cell r="G30">
            <v>97393.536666666667</v>
          </cell>
          <cell r="H30">
            <v>97393.536666666667</v>
          </cell>
          <cell r="I30">
            <v>97393.536666666667</v>
          </cell>
          <cell r="J30">
            <v>97393.536666666667</v>
          </cell>
          <cell r="K30">
            <v>97393.536666666667</v>
          </cell>
          <cell r="L30">
            <v>97393.536666666667</v>
          </cell>
          <cell r="M30">
            <v>97393.536666666667</v>
          </cell>
          <cell r="N30">
            <v>97393.536666666667</v>
          </cell>
          <cell r="O30">
            <v>97393.536666666667</v>
          </cell>
          <cell r="P30">
            <v>97393.536666666667</v>
          </cell>
          <cell r="Q30">
            <v>97393.536666666667</v>
          </cell>
          <cell r="W30">
            <v>0</v>
          </cell>
        </row>
        <row r="31">
          <cell r="A31" t="str">
            <v>3.2</v>
          </cell>
          <cell r="B31" t="str">
            <v xml:space="preserve">Sub-base solo estabilizado granul. s/ mistura (e = 20cm) </v>
          </cell>
          <cell r="C31">
            <v>3180028.17</v>
          </cell>
          <cell r="D31">
            <v>12</v>
          </cell>
          <cell r="G31">
            <v>265002.34749999997</v>
          </cell>
          <cell r="H31">
            <v>265002.34749999997</v>
          </cell>
          <cell r="I31">
            <v>265002.34749999997</v>
          </cell>
          <cell r="J31">
            <v>265002.34749999997</v>
          </cell>
          <cell r="K31">
            <v>265002.34749999997</v>
          </cell>
          <cell r="L31">
            <v>265002.34749999997</v>
          </cell>
          <cell r="M31">
            <v>265002.34749999997</v>
          </cell>
          <cell r="N31">
            <v>265002.34749999997</v>
          </cell>
          <cell r="O31">
            <v>265002.34749999997</v>
          </cell>
          <cell r="P31">
            <v>265002.34749999997</v>
          </cell>
          <cell r="Q31">
            <v>265002.34749999997</v>
          </cell>
          <cell r="R31">
            <v>265002.34749999997</v>
          </cell>
          <cell r="W31">
            <v>0</v>
          </cell>
        </row>
        <row r="32">
          <cell r="A32" t="str">
            <v>3.3</v>
          </cell>
          <cell r="B32" t="str">
            <v xml:space="preserve">Base de solo cimento c/ mistura na pista c/ estabilizador/Recicladora de pavimento (e = 20cm) </v>
          </cell>
          <cell r="C32">
            <v>18681447.25</v>
          </cell>
          <cell r="D32">
            <v>10</v>
          </cell>
          <cell r="J32">
            <v>1868144.7250000001</v>
          </cell>
          <cell r="K32">
            <v>1868144.7250000001</v>
          </cell>
          <cell r="L32">
            <v>1868144.7250000001</v>
          </cell>
          <cell r="M32">
            <v>1868144.7250000001</v>
          </cell>
          <cell r="N32">
            <v>1868144.7250000001</v>
          </cell>
          <cell r="O32">
            <v>1868144.7250000001</v>
          </cell>
          <cell r="P32">
            <v>1868144.7250000001</v>
          </cell>
          <cell r="Q32">
            <v>1868144.7250000001</v>
          </cell>
          <cell r="R32">
            <v>1868144.7250000001</v>
          </cell>
          <cell r="S32">
            <v>1868144.7250000001</v>
          </cell>
          <cell r="W32">
            <v>0</v>
          </cell>
        </row>
        <row r="33">
          <cell r="A33" t="str">
            <v>3.4</v>
          </cell>
          <cell r="B33" t="str">
            <v xml:space="preserve">Imprimação </v>
          </cell>
          <cell r="C33">
            <v>260149.23</v>
          </cell>
          <cell r="D33">
            <v>10</v>
          </cell>
          <cell r="K33">
            <v>26014.923000000003</v>
          </cell>
          <cell r="L33">
            <v>26014.923000000003</v>
          </cell>
          <cell r="M33">
            <v>26014.923000000003</v>
          </cell>
          <cell r="N33">
            <v>26014.923000000003</v>
          </cell>
          <cell r="O33">
            <v>26014.923000000003</v>
          </cell>
          <cell r="P33">
            <v>26014.923000000003</v>
          </cell>
          <cell r="Q33">
            <v>26014.923000000003</v>
          </cell>
          <cell r="R33">
            <v>26014.923000000003</v>
          </cell>
          <cell r="S33">
            <v>26014.923000000003</v>
          </cell>
          <cell r="T33">
            <v>26014.923000000003</v>
          </cell>
          <cell r="W33">
            <v>0</v>
          </cell>
        </row>
        <row r="34">
          <cell r="A34" t="str">
            <v>3.5</v>
          </cell>
          <cell r="B34" t="str">
            <v xml:space="preserve">Pintura de ligação </v>
          </cell>
          <cell r="C34">
            <v>182104.46</v>
          </cell>
          <cell r="D34">
            <v>10</v>
          </cell>
          <cell r="L34">
            <v>18210.446</v>
          </cell>
          <cell r="M34">
            <v>18210.446</v>
          </cell>
          <cell r="N34">
            <v>18210.446</v>
          </cell>
          <cell r="O34">
            <v>18210.446</v>
          </cell>
          <cell r="P34">
            <v>18210.446</v>
          </cell>
          <cell r="Q34">
            <v>18210.446</v>
          </cell>
          <cell r="R34">
            <v>18210.446</v>
          </cell>
          <cell r="S34">
            <v>18210.446</v>
          </cell>
          <cell r="T34">
            <v>18210.446</v>
          </cell>
          <cell r="U34">
            <v>18210.446</v>
          </cell>
          <cell r="W34">
            <v>0</v>
          </cell>
        </row>
        <row r="35">
          <cell r="A35" t="str">
            <v>3.6</v>
          </cell>
          <cell r="B35" t="str">
            <v xml:space="preserve">Mistura betuminosa usinada a quente - MBUQ ( Pista e = 5cm e Acost. = 3 cm ) </v>
          </cell>
          <cell r="C35">
            <v>8338851.2300000004</v>
          </cell>
          <cell r="D35">
            <v>10</v>
          </cell>
          <cell r="L35">
            <v>833885.12300000002</v>
          </cell>
          <cell r="M35">
            <v>833885.12300000002</v>
          </cell>
          <cell r="N35">
            <v>833885.12300000002</v>
          </cell>
          <cell r="O35">
            <v>833885.12300000002</v>
          </cell>
          <cell r="P35">
            <v>833885.12300000002</v>
          </cell>
          <cell r="Q35">
            <v>833885.12300000002</v>
          </cell>
          <cell r="R35">
            <v>833885.12300000002</v>
          </cell>
          <cell r="S35">
            <v>833885.12300000002</v>
          </cell>
          <cell r="T35">
            <v>833885.12300000002</v>
          </cell>
          <cell r="U35">
            <v>833885.12300000002</v>
          </cell>
          <cell r="W35">
            <v>0</v>
          </cell>
        </row>
        <row r="36">
          <cell r="A36" t="str">
            <v>3.7</v>
          </cell>
          <cell r="B36" t="str">
            <v xml:space="preserve">Areia extraída com draga de sucção </v>
          </cell>
          <cell r="C36">
            <v>2074726.49</v>
          </cell>
          <cell r="D36">
            <v>15</v>
          </cell>
          <cell r="F36">
            <v>138315.09933333335</v>
          </cell>
          <cell r="G36">
            <v>138315.09933333335</v>
          </cell>
          <cell r="H36">
            <v>138315.09933333335</v>
          </cell>
          <cell r="I36">
            <v>138315.09933333335</v>
          </cell>
          <cell r="J36">
            <v>138315.09933333335</v>
          </cell>
          <cell r="K36">
            <v>138315.09933333335</v>
          </cell>
          <cell r="L36">
            <v>138315.09933333335</v>
          </cell>
          <cell r="M36">
            <v>138315.09933333335</v>
          </cell>
          <cell r="N36">
            <v>138315.09933333335</v>
          </cell>
          <cell r="O36">
            <v>138315.09933333335</v>
          </cell>
          <cell r="P36">
            <v>138315.09933333335</v>
          </cell>
          <cell r="Q36">
            <v>138315.09933333335</v>
          </cell>
          <cell r="R36">
            <v>138315.09933333335</v>
          </cell>
          <cell r="S36">
            <v>138315.09933333335</v>
          </cell>
          <cell r="T36">
            <v>138315.09933333335</v>
          </cell>
          <cell r="W36">
            <v>0</v>
          </cell>
        </row>
        <row r="37">
          <cell r="A37" t="str">
            <v>3.8</v>
          </cell>
          <cell r="B37" t="str">
            <v>Aquisição de cimento asfalto CAP 50/70 (julho/2012, pela ANP) para MBUQ</v>
          </cell>
          <cell r="C37">
            <v>12775745.5</v>
          </cell>
          <cell r="D37">
            <v>10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1277574.5499999998</v>
          </cell>
          <cell r="M37">
            <v>1277574.5499999998</v>
          </cell>
          <cell r="N37">
            <v>1277574.5499999998</v>
          </cell>
          <cell r="O37">
            <v>1277574.5499999998</v>
          </cell>
          <cell r="P37">
            <v>1277574.5499999998</v>
          </cell>
          <cell r="Q37">
            <v>1277574.5499999998</v>
          </cell>
          <cell r="R37">
            <v>1277574.5499999998</v>
          </cell>
          <cell r="S37">
            <v>1277574.5499999998</v>
          </cell>
          <cell r="T37">
            <v>1277574.5499999998</v>
          </cell>
          <cell r="U37">
            <v>1277574.5499999998</v>
          </cell>
          <cell r="V37">
            <v>0</v>
          </cell>
          <cell r="W37">
            <v>0</v>
          </cell>
        </row>
        <row r="38">
          <cell r="A38" t="str">
            <v>3.9</v>
          </cell>
          <cell r="B38" t="str">
            <v>Aquisição de asfalto diluído CM-30 (julho/2012, pela ANP) para imprimação</v>
          </cell>
          <cell r="C38">
            <v>3015571.09</v>
          </cell>
          <cell r="D38">
            <v>10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301557.109</v>
          </cell>
          <cell r="L38">
            <v>301557.109</v>
          </cell>
          <cell r="M38">
            <v>301557.109</v>
          </cell>
          <cell r="N38">
            <v>301557.109</v>
          </cell>
          <cell r="O38">
            <v>301557.109</v>
          </cell>
          <cell r="P38">
            <v>301557.109</v>
          </cell>
          <cell r="Q38">
            <v>301557.109</v>
          </cell>
          <cell r="R38">
            <v>301557.109</v>
          </cell>
          <cell r="S38">
            <v>301557.109</v>
          </cell>
          <cell r="T38">
            <v>301557.109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3.10</v>
          </cell>
          <cell r="B39" t="str">
            <v>Aquisição de emulsão asfáltica RR-1C (julho/2012, pela ANP) para pintura de ligação</v>
          </cell>
          <cell r="C39">
            <v>492836.67</v>
          </cell>
          <cell r="D39">
            <v>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49283.667000000001</v>
          </cell>
          <cell r="M39">
            <v>49283.667000000001</v>
          </cell>
          <cell r="N39">
            <v>49283.667000000001</v>
          </cell>
          <cell r="O39">
            <v>49283.667000000001</v>
          </cell>
          <cell r="P39">
            <v>49283.667000000001</v>
          </cell>
          <cell r="Q39">
            <v>49283.667000000001</v>
          </cell>
          <cell r="R39">
            <v>49283.667000000001</v>
          </cell>
          <cell r="S39">
            <v>49283.667000000001</v>
          </cell>
          <cell r="T39">
            <v>49283.667000000001</v>
          </cell>
          <cell r="U39">
            <v>49283.667000000001</v>
          </cell>
          <cell r="V39">
            <v>0</v>
          </cell>
          <cell r="W39">
            <v>0</v>
          </cell>
        </row>
        <row r="40">
          <cell r="A40" t="str">
            <v>3.11</v>
          </cell>
          <cell r="B40" t="str">
            <v>Transporte local c/ basculante 10m3 rod. não pav. c/ DMT = 11,210 km para solo (sub-base)</v>
          </cell>
          <cell r="C40">
            <v>4811337.16</v>
          </cell>
          <cell r="D40">
            <v>12</v>
          </cell>
          <cell r="E40">
            <v>0</v>
          </cell>
          <cell r="F40">
            <v>0</v>
          </cell>
          <cell r="G40">
            <v>400944.76333333331</v>
          </cell>
          <cell r="H40">
            <v>400944.76333333331</v>
          </cell>
          <cell r="I40">
            <v>400944.76333333331</v>
          </cell>
          <cell r="J40">
            <v>400944.76333333331</v>
          </cell>
          <cell r="K40">
            <v>400944.76333333331</v>
          </cell>
          <cell r="L40">
            <v>400944.76333333331</v>
          </cell>
          <cell r="M40">
            <v>400944.76333333331</v>
          </cell>
          <cell r="N40">
            <v>400944.76333333331</v>
          </cell>
          <cell r="O40">
            <v>400944.76333333331</v>
          </cell>
          <cell r="P40">
            <v>400944.76333333331</v>
          </cell>
          <cell r="Q40">
            <v>400944.76333333331</v>
          </cell>
          <cell r="R40">
            <v>400944.76333333331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 t="str">
            <v>3.12</v>
          </cell>
          <cell r="B41" t="str">
            <v>Transporte local c/ basculante 10m3 rod. não pav. c/ DMT = 11,210 km para solo (base)</v>
          </cell>
          <cell r="C41">
            <v>4582440.0599999996</v>
          </cell>
          <cell r="D41">
            <v>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458244.00599999999</v>
          </cell>
          <cell r="K41">
            <v>458244.00599999999</v>
          </cell>
          <cell r="L41">
            <v>458244.00599999999</v>
          </cell>
          <cell r="M41">
            <v>458244.00599999999</v>
          </cell>
          <cell r="N41">
            <v>458244.00599999999</v>
          </cell>
          <cell r="O41">
            <v>458244.00599999999</v>
          </cell>
          <cell r="P41">
            <v>458244.00599999999</v>
          </cell>
          <cell r="Q41">
            <v>458244.00599999999</v>
          </cell>
          <cell r="R41">
            <v>458244.00599999999</v>
          </cell>
          <cell r="S41">
            <v>458244.00599999999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3.13</v>
          </cell>
          <cell r="B42" t="str">
            <v>Transporte local água c/ caminhão tanque rodov. não pav. c/ DMT = 59,692 km para regularização</v>
          </cell>
          <cell r="C42">
            <v>1834042.51</v>
          </cell>
          <cell r="D42">
            <v>12</v>
          </cell>
          <cell r="E42">
            <v>0</v>
          </cell>
          <cell r="F42">
            <v>152836.87583333335</v>
          </cell>
          <cell r="G42">
            <v>152836.87583333335</v>
          </cell>
          <cell r="H42">
            <v>152836.87583333335</v>
          </cell>
          <cell r="I42">
            <v>152836.87583333335</v>
          </cell>
          <cell r="J42">
            <v>152836.87583333335</v>
          </cell>
          <cell r="K42">
            <v>152836.87583333335</v>
          </cell>
          <cell r="L42">
            <v>152836.87583333335</v>
          </cell>
          <cell r="M42">
            <v>152836.87583333335</v>
          </cell>
          <cell r="N42">
            <v>152836.87583333335</v>
          </cell>
          <cell r="O42">
            <v>152836.87583333335</v>
          </cell>
          <cell r="P42">
            <v>152836.87583333335</v>
          </cell>
          <cell r="Q42">
            <v>152836.87583333335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3.14</v>
          </cell>
          <cell r="B43" t="str">
            <v>Transporte local água c/ caminhão tanque rodov. não pav. c/ DMT = 59,692 km para sub-base</v>
          </cell>
          <cell r="C43">
            <v>3130216.32</v>
          </cell>
          <cell r="D43">
            <v>12</v>
          </cell>
          <cell r="E43">
            <v>0</v>
          </cell>
          <cell r="F43">
            <v>0</v>
          </cell>
          <cell r="G43">
            <v>260851.36</v>
          </cell>
          <cell r="H43">
            <v>260851.36</v>
          </cell>
          <cell r="I43">
            <v>260851.36</v>
          </cell>
          <cell r="J43">
            <v>260851.36</v>
          </cell>
          <cell r="K43">
            <v>260851.36</v>
          </cell>
          <cell r="L43">
            <v>260851.36</v>
          </cell>
          <cell r="M43">
            <v>260851.36</v>
          </cell>
          <cell r="N43">
            <v>260851.36</v>
          </cell>
          <cell r="O43">
            <v>260851.36</v>
          </cell>
          <cell r="P43">
            <v>260851.36</v>
          </cell>
          <cell r="Q43">
            <v>260851.36</v>
          </cell>
          <cell r="R43">
            <v>260851.36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3.15</v>
          </cell>
          <cell r="B44" t="str">
            <v>Transporte local água c/ caminhão tanque rodov. não pav. c/ DMT = 59,692 km para base</v>
          </cell>
          <cell r="C44">
            <v>2981297.75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298129.77500000002</v>
          </cell>
          <cell r="K44">
            <v>298129.77500000002</v>
          </cell>
          <cell r="L44">
            <v>298129.77500000002</v>
          </cell>
          <cell r="M44">
            <v>298129.77500000002</v>
          </cell>
          <cell r="N44">
            <v>298129.77500000002</v>
          </cell>
          <cell r="O44">
            <v>298129.77500000002</v>
          </cell>
          <cell r="P44">
            <v>298129.77500000002</v>
          </cell>
          <cell r="Q44">
            <v>298129.77500000002</v>
          </cell>
          <cell r="R44">
            <v>298129.77500000002</v>
          </cell>
          <cell r="S44">
            <v>298129.77500000002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3.16</v>
          </cell>
          <cell r="B45" t="str">
            <v>Transporte comercial de material betuminoso a frio, IS Nº 2, de 18/01/2011, julho/2012 c/ DMT = 929,500 km para imprimação</v>
          </cell>
          <cell r="C45">
            <v>582385.53</v>
          </cell>
          <cell r="D45">
            <v>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58238.553000000007</v>
          </cell>
          <cell r="L45">
            <v>58238.553000000007</v>
          </cell>
          <cell r="M45">
            <v>58238.553000000007</v>
          </cell>
          <cell r="N45">
            <v>58238.553000000007</v>
          </cell>
          <cell r="O45">
            <v>58238.553000000007</v>
          </cell>
          <cell r="P45">
            <v>58238.553000000007</v>
          </cell>
          <cell r="Q45">
            <v>58238.553000000007</v>
          </cell>
          <cell r="R45">
            <v>58238.553000000007</v>
          </cell>
          <cell r="S45">
            <v>58238.553000000007</v>
          </cell>
          <cell r="T45">
            <v>58238.553000000007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3.17</v>
          </cell>
          <cell r="B46" t="str">
            <v>Transporte local de material betuminoso a frio c/ DMT = 17,692 km para imprimação</v>
          </cell>
          <cell r="C46">
            <v>37004.57</v>
          </cell>
          <cell r="D46">
            <v>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3700.4570000000003</v>
          </cell>
          <cell r="L46">
            <v>3700.4570000000003</v>
          </cell>
          <cell r="M46">
            <v>3700.4570000000003</v>
          </cell>
          <cell r="N46">
            <v>3700.4570000000003</v>
          </cell>
          <cell r="O46">
            <v>3700.4570000000003</v>
          </cell>
          <cell r="P46">
            <v>3700.4570000000003</v>
          </cell>
          <cell r="Q46">
            <v>3700.4570000000003</v>
          </cell>
          <cell r="R46">
            <v>3700.4570000000003</v>
          </cell>
          <cell r="S46">
            <v>3700.4570000000003</v>
          </cell>
          <cell r="T46">
            <v>3700.4570000000003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3.18</v>
          </cell>
          <cell r="B47" t="str">
            <v>Transporte comercial de material betuminoso a frio, IS Nº 2, de 18/01/2011, julho/2012 c/ DMT = 929,500 km para pintura de ligação</v>
          </cell>
          <cell r="C47">
            <v>194128.38</v>
          </cell>
          <cell r="D47">
            <v>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19412.838</v>
          </cell>
          <cell r="M47">
            <v>19412.838</v>
          </cell>
          <cell r="N47">
            <v>19412.838</v>
          </cell>
          <cell r="O47">
            <v>19412.838</v>
          </cell>
          <cell r="P47">
            <v>19412.838</v>
          </cell>
          <cell r="Q47">
            <v>19412.838</v>
          </cell>
          <cell r="R47">
            <v>19412.838</v>
          </cell>
          <cell r="S47">
            <v>19412.838</v>
          </cell>
          <cell r="T47">
            <v>19412.838</v>
          </cell>
          <cell r="U47">
            <v>19412.838</v>
          </cell>
          <cell r="V47">
            <v>0</v>
          </cell>
          <cell r="W47">
            <v>0</v>
          </cell>
        </row>
        <row r="48">
          <cell r="A48" t="str">
            <v>3.19</v>
          </cell>
          <cell r="B48" t="str">
            <v>Transporte local de material betuminoso a frio c/ DMT = 17,692 km para pintura de ligação</v>
          </cell>
          <cell r="C48">
            <v>12334.85</v>
          </cell>
          <cell r="D48">
            <v>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1233.4850000000001</v>
          </cell>
          <cell r="M48">
            <v>1233.4850000000001</v>
          </cell>
          <cell r="N48">
            <v>1233.4850000000001</v>
          </cell>
          <cell r="O48">
            <v>1233.4850000000001</v>
          </cell>
          <cell r="P48">
            <v>1233.4850000000001</v>
          </cell>
          <cell r="Q48">
            <v>1233.4850000000001</v>
          </cell>
          <cell r="R48">
            <v>1233.4850000000001</v>
          </cell>
          <cell r="S48">
            <v>1233.4850000000001</v>
          </cell>
          <cell r="T48">
            <v>1233.4850000000001</v>
          </cell>
          <cell r="U48">
            <v>1233.4850000000001</v>
          </cell>
          <cell r="V48">
            <v>0</v>
          </cell>
          <cell r="W48">
            <v>0</v>
          </cell>
        </row>
        <row r="49">
          <cell r="A49" t="str">
            <v>3.20</v>
          </cell>
          <cell r="B49" t="str">
            <v>Transporte comercial de material betuminoso a quente, IS Nº 2, de 18/01/2011, julho/2012 c/ DMT = 929,500 km para MBUQ</v>
          </cell>
          <cell r="C49">
            <v>4418776.1399999997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441877.61399999994</v>
          </cell>
          <cell r="M49">
            <v>441877.61399999994</v>
          </cell>
          <cell r="N49">
            <v>441877.61399999994</v>
          </cell>
          <cell r="O49">
            <v>441877.61399999994</v>
          </cell>
          <cell r="P49">
            <v>441877.61399999994</v>
          </cell>
          <cell r="Q49">
            <v>441877.61399999994</v>
          </cell>
          <cell r="R49">
            <v>441877.61399999994</v>
          </cell>
          <cell r="S49">
            <v>441877.61399999994</v>
          </cell>
          <cell r="T49">
            <v>441877.61399999994</v>
          </cell>
          <cell r="U49">
            <v>441877.61399999994</v>
          </cell>
          <cell r="V49">
            <v>0</v>
          </cell>
          <cell r="W49">
            <v>0</v>
          </cell>
        </row>
        <row r="50">
          <cell r="A50" t="str">
            <v>3.21</v>
          </cell>
          <cell r="B50" t="str">
            <v>Transporte local c/ basculante 10m3 rod. pav. c/ DMT = 61,090 km para areia (MBUQ)</v>
          </cell>
          <cell r="C50">
            <v>3505295.72</v>
          </cell>
          <cell r="D50">
            <v>15</v>
          </cell>
          <cell r="E50">
            <v>0</v>
          </cell>
          <cell r="F50">
            <v>233686.38133333338</v>
          </cell>
          <cell r="G50">
            <v>233686.38133333338</v>
          </cell>
          <cell r="H50">
            <v>233686.38133333338</v>
          </cell>
          <cell r="I50">
            <v>233686.38133333338</v>
          </cell>
          <cell r="J50">
            <v>233686.38133333338</v>
          </cell>
          <cell r="K50">
            <v>233686.38133333338</v>
          </cell>
          <cell r="L50">
            <v>233686.38133333338</v>
          </cell>
          <cell r="M50">
            <v>233686.38133333338</v>
          </cell>
          <cell r="N50">
            <v>233686.38133333338</v>
          </cell>
          <cell r="O50">
            <v>233686.38133333338</v>
          </cell>
          <cell r="P50">
            <v>233686.38133333338</v>
          </cell>
          <cell r="Q50">
            <v>233686.38133333338</v>
          </cell>
          <cell r="R50">
            <v>233686.38133333338</v>
          </cell>
          <cell r="S50">
            <v>233686.38133333338</v>
          </cell>
          <cell r="T50">
            <v>233686.38133333338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3.22</v>
          </cell>
          <cell r="B51" t="str">
            <v>Transporte local c/ basculante 10m3 rod. pav. c/ DMT = 32,692 km para Massa (MBUQ)</v>
          </cell>
          <cell r="C51">
            <v>2664546.9</v>
          </cell>
          <cell r="D51">
            <v>10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266454.68999999994</v>
          </cell>
          <cell r="M51">
            <v>266454.68999999994</v>
          </cell>
          <cell r="N51">
            <v>266454.68999999994</v>
          </cell>
          <cell r="O51">
            <v>266454.68999999994</v>
          </cell>
          <cell r="P51">
            <v>266454.68999999994</v>
          </cell>
          <cell r="Q51">
            <v>266454.68999999994</v>
          </cell>
          <cell r="R51">
            <v>266454.68999999994</v>
          </cell>
          <cell r="S51">
            <v>266454.68999999994</v>
          </cell>
          <cell r="T51">
            <v>266454.68999999994</v>
          </cell>
          <cell r="U51">
            <v>266454.68999999994</v>
          </cell>
          <cell r="V51">
            <v>0</v>
          </cell>
          <cell r="W51">
            <v>0</v>
          </cell>
        </row>
        <row r="52">
          <cell r="A52" t="str">
            <v>3.23</v>
          </cell>
          <cell r="B52" t="str">
            <v>Transporte comercial. c/ carroceria rod. pav. c/ DMT = 399,500 km para filler (MBUQ)</v>
          </cell>
          <cell r="C52">
            <v>640545.67000000004</v>
          </cell>
          <cell r="D52">
            <v>10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64054.566999999995</v>
          </cell>
          <cell r="M52">
            <v>64054.566999999995</v>
          </cell>
          <cell r="N52">
            <v>64054.566999999995</v>
          </cell>
          <cell r="O52">
            <v>64054.566999999995</v>
          </cell>
          <cell r="P52">
            <v>64054.566999999995</v>
          </cell>
          <cell r="Q52">
            <v>64054.566999999995</v>
          </cell>
          <cell r="R52">
            <v>64054.566999999995</v>
          </cell>
          <cell r="S52">
            <v>64054.566999999995</v>
          </cell>
          <cell r="T52">
            <v>64054.566999999995</v>
          </cell>
          <cell r="U52">
            <v>64054.566999999995</v>
          </cell>
          <cell r="V52">
            <v>0</v>
          </cell>
          <cell r="W52">
            <v>0</v>
          </cell>
        </row>
        <row r="53">
          <cell r="A53" t="str">
            <v>3.24</v>
          </cell>
          <cell r="B53" t="str">
            <v>Transporte comercial. c/ carroceria rod. pav. c/ DMT = 419,530 km para cimento (base)</v>
          </cell>
          <cell r="C53">
            <v>2605003.73</v>
          </cell>
          <cell r="D53">
            <v>10</v>
          </cell>
          <cell r="E53">
            <v>0</v>
          </cell>
          <cell r="I53">
            <v>260500.37299999999</v>
          </cell>
          <cell r="J53">
            <v>260500.37299999999</v>
          </cell>
          <cell r="K53">
            <v>260500.37299999999</v>
          </cell>
          <cell r="L53">
            <v>260500.37299999999</v>
          </cell>
          <cell r="M53">
            <v>260500.37299999999</v>
          </cell>
          <cell r="N53">
            <v>260500.37299999999</v>
          </cell>
          <cell r="O53">
            <v>260500.37299999999</v>
          </cell>
          <cell r="P53">
            <v>260500.37299999999</v>
          </cell>
          <cell r="Q53">
            <v>260500.37299999999</v>
          </cell>
          <cell r="R53">
            <v>260500.37299999999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3.25</v>
          </cell>
          <cell r="B54" t="str">
            <v>Transporte comercial c/ basculante 10m3 rod. pav. c/ DMT = 199,500 km para Pó de Pedra (MBUQ)</v>
          </cell>
          <cell r="C54">
            <v>728597.3</v>
          </cell>
          <cell r="D54">
            <v>10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72859.73000000001</v>
          </cell>
          <cell r="K54">
            <v>72859.73000000001</v>
          </cell>
          <cell r="L54">
            <v>72859.73000000001</v>
          </cell>
          <cell r="M54">
            <v>72859.73000000001</v>
          </cell>
          <cell r="N54">
            <v>72859.73000000001</v>
          </cell>
          <cell r="O54">
            <v>72859.73000000001</v>
          </cell>
          <cell r="P54">
            <v>72859.73000000001</v>
          </cell>
          <cell r="Q54">
            <v>72859.73000000001</v>
          </cell>
          <cell r="R54">
            <v>72859.73000000001</v>
          </cell>
          <cell r="S54">
            <v>72859.73000000001</v>
          </cell>
          <cell r="V54">
            <v>0</v>
          </cell>
          <cell r="W54">
            <v>0</v>
          </cell>
        </row>
        <row r="55">
          <cell r="A55" t="str">
            <v>3.26</v>
          </cell>
          <cell r="B55" t="str">
            <v>Transporte comercial c/ basculante 10m3 rod. pav. c/ DMT = 199,500 km para Brita (MBUQ)</v>
          </cell>
          <cell r="C55">
            <v>728597.3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72859.73000000001</v>
          </cell>
          <cell r="K55">
            <v>72859.73000000001</v>
          </cell>
          <cell r="L55">
            <v>72859.73000000001</v>
          </cell>
          <cell r="M55">
            <v>72859.73000000001</v>
          </cell>
          <cell r="N55">
            <v>72859.73000000001</v>
          </cell>
          <cell r="O55">
            <v>72859.73000000001</v>
          </cell>
          <cell r="P55">
            <v>72859.73000000001</v>
          </cell>
          <cell r="Q55">
            <v>72859.73000000001</v>
          </cell>
          <cell r="R55">
            <v>72859.73000000001</v>
          </cell>
          <cell r="S55">
            <v>72859.73000000001</v>
          </cell>
          <cell r="V55">
            <v>0</v>
          </cell>
          <cell r="W55">
            <v>0</v>
          </cell>
        </row>
        <row r="57">
          <cell r="W57">
            <v>0</v>
          </cell>
        </row>
        <row r="58">
          <cell r="A58" t="str">
            <v>4.0</v>
          </cell>
          <cell r="B58" t="str">
            <v>OBRAS DE ARTE CORRENTES</v>
          </cell>
          <cell r="C58">
            <v>197227.66999999995</v>
          </cell>
          <cell r="E58">
            <v>0</v>
          </cell>
          <cell r="F58">
            <v>0</v>
          </cell>
          <cell r="G58">
            <v>0.5</v>
          </cell>
          <cell r="H58">
            <v>0.5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E59">
            <v>0</v>
          </cell>
          <cell r="F59">
            <v>0</v>
          </cell>
          <cell r="G59">
            <v>98613.834999999977</v>
          </cell>
          <cell r="H59">
            <v>98613.834999999977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V59">
            <v>0</v>
          </cell>
          <cell r="W59">
            <v>0</v>
          </cell>
        </row>
        <row r="60">
          <cell r="A60" t="str">
            <v>4.1</v>
          </cell>
          <cell r="B60" t="str">
            <v>Corpo BSTC D=1,00 m BC/PC</v>
          </cell>
          <cell r="C60">
            <v>43589.120000000003</v>
          </cell>
          <cell r="D60">
            <v>2</v>
          </cell>
          <cell r="G60">
            <v>21794.560000000001</v>
          </cell>
          <cell r="H60">
            <v>21794.560000000001</v>
          </cell>
          <cell r="W60">
            <v>0</v>
          </cell>
        </row>
        <row r="61">
          <cell r="A61" t="str">
            <v>4.2</v>
          </cell>
          <cell r="B61" t="str">
            <v xml:space="preserve">Corpo BDTC D=1,00 m BC/PC </v>
          </cell>
          <cell r="C61">
            <v>66809.279999999999</v>
          </cell>
          <cell r="D61">
            <v>2</v>
          </cell>
          <cell r="G61">
            <v>33404.639999999999</v>
          </cell>
          <cell r="H61">
            <v>33404.639999999999</v>
          </cell>
          <cell r="W61">
            <v>0</v>
          </cell>
        </row>
        <row r="62">
          <cell r="A62" t="str">
            <v>4.3</v>
          </cell>
          <cell r="B62" t="str">
            <v>Boca BSTC D=1,00 m normal BC/PC</v>
          </cell>
          <cell r="C62">
            <v>15048.64</v>
          </cell>
          <cell r="D62">
            <v>2</v>
          </cell>
          <cell r="G62">
            <v>7524.32</v>
          </cell>
          <cell r="H62">
            <v>7524.32</v>
          </cell>
          <cell r="W62">
            <v>0</v>
          </cell>
        </row>
        <row r="63">
          <cell r="A63" t="str">
            <v>4.4</v>
          </cell>
          <cell r="B63" t="str">
            <v>Boca BDTC D=1,00 m normal BC/PC</v>
          </cell>
          <cell r="C63">
            <v>21071.599999999999</v>
          </cell>
          <cell r="D63">
            <v>2</v>
          </cell>
          <cell r="G63">
            <v>10535.8</v>
          </cell>
          <cell r="H63">
            <v>10535.8</v>
          </cell>
          <cell r="W63">
            <v>0</v>
          </cell>
        </row>
        <row r="64">
          <cell r="A64" t="str">
            <v>4.5</v>
          </cell>
          <cell r="B64" t="str">
            <v>Transporte comercial c/ basculante 10m3 rod. pav. p/ Brita e Rachão (OAC)</v>
          </cell>
          <cell r="C64">
            <v>15698.49</v>
          </cell>
          <cell r="D64">
            <v>2</v>
          </cell>
          <cell r="G64">
            <v>7849.2449999999999</v>
          </cell>
          <cell r="H64">
            <v>7849.2449999999999</v>
          </cell>
          <cell r="W64">
            <v>0</v>
          </cell>
        </row>
        <row r="65">
          <cell r="A65" t="str">
            <v>4.6</v>
          </cell>
          <cell r="B65" t="str">
            <v>Transporte comercial c/ basculante 10m3 rod. não pav. p/ Brita e Rachão (OAC)</v>
          </cell>
          <cell r="C65">
            <v>8630.15</v>
          </cell>
          <cell r="D65">
            <v>2</v>
          </cell>
          <cell r="G65">
            <v>4315.0749999999998</v>
          </cell>
          <cell r="H65">
            <v>4315.0749999999998</v>
          </cell>
          <cell r="W65">
            <v>0</v>
          </cell>
        </row>
        <row r="66">
          <cell r="A66" t="str">
            <v>4.7</v>
          </cell>
          <cell r="B66" t="str">
            <v>Transporte local c/ basculante 10m3 rod. pav. p/ Areia(OAC)</v>
          </cell>
          <cell r="C66">
            <v>4547.3599999999997</v>
          </cell>
          <cell r="D66">
            <v>2</v>
          </cell>
          <cell r="G66">
            <v>2273.6799999999998</v>
          </cell>
          <cell r="H66">
            <v>2273.6799999999998</v>
          </cell>
          <cell r="W66">
            <v>0</v>
          </cell>
        </row>
        <row r="67">
          <cell r="A67" t="str">
            <v>4.8</v>
          </cell>
          <cell r="B67" t="str">
            <v>Transporte local c/ basculante 10m3 rod. não pav. p/ Areia(OAC)</v>
          </cell>
          <cell r="C67">
            <v>5642.41</v>
          </cell>
          <cell r="D67">
            <v>2</v>
          </cell>
          <cell r="G67">
            <v>2821.2049999999999</v>
          </cell>
          <cell r="H67">
            <v>2821.2049999999999</v>
          </cell>
          <cell r="W67">
            <v>0</v>
          </cell>
        </row>
        <row r="68">
          <cell r="A68" t="str">
            <v>4.9</v>
          </cell>
          <cell r="B68" t="str">
            <v>Transporte comercial. c/ carroceria rod. pav. p/ Cimento e Madeira (OAC)</v>
          </cell>
          <cell r="C68">
            <v>9251.0499999999993</v>
          </cell>
          <cell r="D68">
            <v>2</v>
          </cell>
          <cell r="G68">
            <v>4625.5249999999996</v>
          </cell>
          <cell r="H68">
            <v>4625.5249999999996</v>
          </cell>
          <cell r="W68">
            <v>0</v>
          </cell>
        </row>
        <row r="69">
          <cell r="A69" t="str">
            <v>4.10</v>
          </cell>
          <cell r="B69" t="str">
            <v>Transporte comercial c/ carroceria rod. não pav. p/ Cimento e Madeira (OAC)</v>
          </cell>
          <cell r="C69">
            <v>2276.6999999999998</v>
          </cell>
          <cell r="D69">
            <v>2</v>
          </cell>
          <cell r="G69">
            <v>1138.3499999999999</v>
          </cell>
          <cell r="H69">
            <v>1138.3499999999999</v>
          </cell>
          <cell r="W69">
            <v>0</v>
          </cell>
        </row>
        <row r="70">
          <cell r="A70" t="str">
            <v>4.11</v>
          </cell>
          <cell r="B70" t="str">
            <v>Transporte local c/ carroceria em rod. pav.  p/ Tubo (OAC)</v>
          </cell>
          <cell r="C70">
            <v>0</v>
          </cell>
          <cell r="D70">
            <v>2</v>
          </cell>
          <cell r="G70">
            <v>0</v>
          </cell>
          <cell r="H70">
            <v>0</v>
          </cell>
          <cell r="W70">
            <v>0</v>
          </cell>
        </row>
        <row r="71">
          <cell r="A71" t="str">
            <v>4.12</v>
          </cell>
          <cell r="B71" t="str">
            <v>Transporte local c/ carroceria em rod. não pav. p/ Tubo (OAC)</v>
          </cell>
          <cell r="C71">
            <v>4662.87</v>
          </cell>
          <cell r="D71">
            <v>2</v>
          </cell>
          <cell r="G71">
            <v>2331.4349999999999</v>
          </cell>
          <cell r="H71">
            <v>2331.4349999999999</v>
          </cell>
          <cell r="W71">
            <v>0</v>
          </cell>
        </row>
        <row r="72">
          <cell r="W72">
            <v>0</v>
          </cell>
        </row>
        <row r="73">
          <cell r="A73" t="str">
            <v>5.0</v>
          </cell>
          <cell r="B73" t="str">
            <v>DRENAGEM SUPERFICIAL</v>
          </cell>
          <cell r="C73">
            <v>6763442.4499999993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0.10575866994739903</v>
          </cell>
          <cell r="O73">
            <v>0.11264038001502887</v>
          </cell>
          <cell r="P73">
            <v>0.11264038001502887</v>
          </cell>
          <cell r="Q73">
            <v>0.11264038001502887</v>
          </cell>
          <cell r="R73">
            <v>0.11264038001502887</v>
          </cell>
          <cell r="S73">
            <v>0.11264038001502887</v>
          </cell>
          <cell r="T73">
            <v>0.11264038001502887</v>
          </cell>
          <cell r="U73">
            <v>0.11264038001502887</v>
          </cell>
          <cell r="V73">
            <v>0.10575866994739903</v>
          </cell>
          <cell r="W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715292.67777777778</v>
          </cell>
          <cell r="O74">
            <v>761836.72777777782</v>
          </cell>
          <cell r="P74">
            <v>761836.72777777782</v>
          </cell>
          <cell r="Q74">
            <v>761836.72777777782</v>
          </cell>
          <cell r="R74">
            <v>761836.72777777782</v>
          </cell>
          <cell r="S74">
            <v>761836.72777777782</v>
          </cell>
          <cell r="T74">
            <v>761836.72777777782</v>
          </cell>
          <cell r="U74">
            <v>761836.72777777782</v>
          </cell>
          <cell r="V74">
            <v>715292.67777777778</v>
          </cell>
          <cell r="W74">
            <v>0</v>
          </cell>
        </row>
        <row r="75">
          <cell r="A75" t="str">
            <v>5.1</v>
          </cell>
          <cell r="B75" t="str">
            <v>Meio-fio de concreto - MFC 05 BC</v>
          </cell>
          <cell r="C75">
            <v>2744822.88</v>
          </cell>
          <cell r="D75">
            <v>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N75">
            <v>304980.32</v>
          </cell>
          <cell r="O75">
            <v>304980.32</v>
          </cell>
          <cell r="P75">
            <v>304980.32</v>
          </cell>
          <cell r="Q75">
            <v>304980.32</v>
          </cell>
          <cell r="R75">
            <v>304980.32</v>
          </cell>
          <cell r="S75">
            <v>304980.32</v>
          </cell>
          <cell r="T75">
            <v>304980.32</v>
          </cell>
          <cell r="U75">
            <v>304980.32</v>
          </cell>
          <cell r="V75">
            <v>304980.32</v>
          </cell>
          <cell r="W75">
            <v>0</v>
          </cell>
        </row>
        <row r="76">
          <cell r="A76" t="str">
            <v>5.2</v>
          </cell>
          <cell r="B76" t="str">
            <v>Sarjeta triangular de concreto - STC 02 BC</v>
          </cell>
          <cell r="C76">
            <v>744704.8</v>
          </cell>
          <cell r="D76">
            <v>8</v>
          </cell>
          <cell r="N76">
            <v>46544.05</v>
          </cell>
          <cell r="O76">
            <v>93088.1</v>
          </cell>
          <cell r="P76">
            <v>93088.1</v>
          </cell>
          <cell r="Q76">
            <v>93088.1</v>
          </cell>
          <cell r="R76">
            <v>93088.1</v>
          </cell>
          <cell r="S76">
            <v>93088.1</v>
          </cell>
          <cell r="T76">
            <v>93088.1</v>
          </cell>
          <cell r="U76">
            <v>93088.1</v>
          </cell>
          <cell r="V76">
            <v>46544.05</v>
          </cell>
          <cell r="W76">
            <v>0</v>
          </cell>
        </row>
        <row r="77">
          <cell r="A77" t="str">
            <v>5.3</v>
          </cell>
          <cell r="B77" t="str">
            <v>Entrada d'água - EDA 02 BC</v>
          </cell>
          <cell r="C77">
            <v>122527.94</v>
          </cell>
          <cell r="D77">
            <v>9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13614.215555555556</v>
          </cell>
          <cell r="O77">
            <v>13614.215555555556</v>
          </cell>
          <cell r="P77">
            <v>13614.215555555556</v>
          </cell>
          <cell r="Q77">
            <v>13614.215555555556</v>
          </cell>
          <cell r="R77">
            <v>13614.215555555556</v>
          </cell>
          <cell r="S77">
            <v>13614.215555555556</v>
          </cell>
          <cell r="T77">
            <v>13614.215555555556</v>
          </cell>
          <cell r="U77">
            <v>13614.215555555556</v>
          </cell>
          <cell r="V77">
            <v>13614.215555555556</v>
          </cell>
          <cell r="W77">
            <v>0</v>
          </cell>
        </row>
        <row r="78">
          <cell r="A78" t="str">
            <v>5.4</v>
          </cell>
          <cell r="B78" t="str">
            <v>Descida d'água tipo rap.canal retang.-DAR 02 BC</v>
          </cell>
          <cell r="C78">
            <v>692019.84</v>
          </cell>
          <cell r="D78">
            <v>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76891.093333333323</v>
          </cell>
          <cell r="O78">
            <v>76891.093333333323</v>
          </cell>
          <cell r="P78">
            <v>76891.093333333323</v>
          </cell>
          <cell r="Q78">
            <v>76891.093333333323</v>
          </cell>
          <cell r="R78">
            <v>76891.093333333323</v>
          </cell>
          <cell r="S78">
            <v>76891.093333333323</v>
          </cell>
          <cell r="T78">
            <v>76891.093333333323</v>
          </cell>
          <cell r="U78">
            <v>76891.093333333323</v>
          </cell>
          <cell r="V78">
            <v>76891.093333333323</v>
          </cell>
          <cell r="W78">
            <v>0</v>
          </cell>
        </row>
        <row r="79">
          <cell r="A79" t="str">
            <v>5.5</v>
          </cell>
          <cell r="B79" t="str">
            <v>Transporte comercial c/ basculante 10m3 rod. pav.p/ Brita (DS)</v>
          </cell>
          <cell r="C79">
            <v>1332418.92</v>
          </cell>
          <cell r="D79">
            <v>9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148046.54666666666</v>
          </cell>
          <cell r="O79">
            <v>148046.54666666666</v>
          </cell>
          <cell r="P79">
            <v>148046.54666666666</v>
          </cell>
          <cell r="Q79">
            <v>148046.54666666666</v>
          </cell>
          <cell r="R79">
            <v>148046.54666666666</v>
          </cell>
          <cell r="S79">
            <v>148046.54666666666</v>
          </cell>
          <cell r="T79">
            <v>148046.54666666666</v>
          </cell>
          <cell r="U79">
            <v>148046.54666666666</v>
          </cell>
          <cell r="V79">
            <v>148046.54666666666</v>
          </cell>
          <cell r="W79">
            <v>0</v>
          </cell>
        </row>
        <row r="80">
          <cell r="A80" t="str">
            <v>5.6</v>
          </cell>
          <cell r="B80" t="str">
            <v>Transporte comercial c/ basculante 10m3 rod. não pav.p/ Brita (DS)</v>
          </cell>
          <cell r="C80">
            <v>0</v>
          </cell>
          <cell r="D80">
            <v>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5.7</v>
          </cell>
          <cell r="B81" t="str">
            <v>Transporte local c/ basculante 10m3 rod. pav.p/ Areia (DS)</v>
          </cell>
          <cell r="C81">
            <v>764211.13</v>
          </cell>
          <cell r="D81">
            <v>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84912.347777777773</v>
          </cell>
          <cell r="O81">
            <v>84912.347777777773</v>
          </cell>
          <cell r="P81">
            <v>84912.347777777773</v>
          </cell>
          <cell r="Q81">
            <v>84912.347777777773</v>
          </cell>
          <cell r="R81">
            <v>84912.347777777773</v>
          </cell>
          <cell r="S81">
            <v>84912.347777777773</v>
          </cell>
          <cell r="T81">
            <v>84912.347777777773</v>
          </cell>
          <cell r="U81">
            <v>84912.347777777773</v>
          </cell>
          <cell r="V81">
            <v>84912.347777777773</v>
          </cell>
          <cell r="W81">
            <v>0</v>
          </cell>
        </row>
        <row r="82">
          <cell r="A82" t="str">
            <v>5.8</v>
          </cell>
          <cell r="B82" t="str">
            <v>Transporte local c/ basculante 10m3 rod. pav.p/ Solo (DS)</v>
          </cell>
          <cell r="C82">
            <v>33300.17</v>
          </cell>
          <cell r="D82">
            <v>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3700.0188888888888</v>
          </cell>
          <cell r="O82">
            <v>3700.0188888888888</v>
          </cell>
          <cell r="P82">
            <v>3700.0188888888888</v>
          </cell>
          <cell r="Q82">
            <v>3700.0188888888888</v>
          </cell>
          <cell r="R82">
            <v>3700.0188888888888</v>
          </cell>
          <cell r="S82">
            <v>3700.0188888888888</v>
          </cell>
          <cell r="T82">
            <v>3700.0188888888888</v>
          </cell>
          <cell r="U82">
            <v>3700.0188888888888</v>
          </cell>
          <cell r="V82">
            <v>3700.0188888888888</v>
          </cell>
          <cell r="W82">
            <v>0</v>
          </cell>
        </row>
        <row r="83">
          <cell r="A83" t="str">
            <v>5.9</v>
          </cell>
          <cell r="B83" t="str">
            <v>Transporte comercial. c/ carroceria rod. pav.p/ Cimento (DS)</v>
          </cell>
          <cell r="C83">
            <v>329436.77</v>
          </cell>
          <cell r="D83">
            <v>9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36604.085555555561</v>
          </cell>
          <cell r="O83">
            <v>36604.085555555561</v>
          </cell>
          <cell r="P83">
            <v>36604.085555555561</v>
          </cell>
          <cell r="Q83">
            <v>36604.085555555561</v>
          </cell>
          <cell r="R83">
            <v>36604.085555555561</v>
          </cell>
          <cell r="S83">
            <v>36604.085555555561</v>
          </cell>
          <cell r="T83">
            <v>36604.085555555561</v>
          </cell>
          <cell r="U83">
            <v>36604.085555555561</v>
          </cell>
          <cell r="V83">
            <v>36604.085555555561</v>
          </cell>
          <cell r="W83">
            <v>0</v>
          </cell>
        </row>
        <row r="84">
          <cell r="A84" t="str">
            <v>5.10</v>
          </cell>
          <cell r="B84" t="str">
            <v>Transporte comercial c/ carroceria rod. não pav.p/ Cimento (DS)</v>
          </cell>
          <cell r="C84">
            <v>0</v>
          </cell>
          <cell r="D84">
            <v>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 t="str">
            <v>5.11</v>
          </cell>
          <cell r="B85" t="str">
            <v>Transporte local c/ carroceria em rod. pav. p/ Cimento (DS)</v>
          </cell>
          <cell r="C85">
            <v>0</v>
          </cell>
          <cell r="D85">
            <v>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 t="str">
            <v>5.12</v>
          </cell>
          <cell r="B86" t="str">
            <v>Transporte local c/ carroceria em rod. não pav.p/ Cimento (DS)</v>
          </cell>
          <cell r="C86">
            <v>0</v>
          </cell>
          <cell r="D86">
            <v>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W87">
            <v>0</v>
          </cell>
        </row>
        <row r="88">
          <cell r="A88" t="str">
            <v>6.0</v>
          </cell>
          <cell r="B88" t="str">
            <v>SINALIZAÇÃO HORIZONTAL E VERTICAL</v>
          </cell>
          <cell r="C88">
            <v>911971.82999999984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0.25450270761104543</v>
          </cell>
          <cell r="U88">
            <v>0.25450270761104543</v>
          </cell>
          <cell r="V88">
            <v>0.49099458477790936</v>
          </cell>
          <cell r="W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232099.3</v>
          </cell>
          <cell r="U89">
            <v>232099.3</v>
          </cell>
          <cell r="V89">
            <v>447773.23000000004</v>
          </cell>
          <cell r="W89">
            <v>0</v>
          </cell>
        </row>
        <row r="90">
          <cell r="A90" t="str">
            <v>6.1</v>
          </cell>
          <cell r="B90" t="str">
            <v>Pintura faixa - tinta base acrílica p/ 2 anos</v>
          </cell>
          <cell r="C90">
            <v>660452.56999999995</v>
          </cell>
          <cell r="D90">
            <v>3</v>
          </cell>
          <cell r="T90">
            <v>220150.85666666666</v>
          </cell>
          <cell r="U90">
            <v>220150.85666666666</v>
          </cell>
          <cell r="V90">
            <v>220150.85666666666</v>
          </cell>
          <cell r="W90">
            <v>0</v>
          </cell>
        </row>
        <row r="91">
          <cell r="A91" t="str">
            <v>6.2</v>
          </cell>
          <cell r="B91" t="str">
            <v xml:space="preserve">Forn. e implantação placa sinaliz. tot. refletiva </v>
          </cell>
          <cell r="C91">
            <v>35845.33</v>
          </cell>
          <cell r="D91">
            <v>3</v>
          </cell>
          <cell r="T91">
            <v>11948.443333333335</v>
          </cell>
          <cell r="U91">
            <v>11948.443333333335</v>
          </cell>
          <cell r="V91">
            <v>11948.443333333335</v>
          </cell>
          <cell r="W91">
            <v>0</v>
          </cell>
        </row>
        <row r="92">
          <cell r="A92" t="str">
            <v>6.3</v>
          </cell>
          <cell r="B92" t="str">
            <v xml:space="preserve">Forn. e colocação de tachão reflet. bidirecional </v>
          </cell>
          <cell r="C92">
            <v>21816</v>
          </cell>
          <cell r="D92">
            <v>1</v>
          </cell>
          <cell r="V92">
            <v>21816</v>
          </cell>
          <cell r="W92">
            <v>0</v>
          </cell>
        </row>
        <row r="93">
          <cell r="A93" t="str">
            <v>6.4</v>
          </cell>
          <cell r="B93" t="str">
            <v>Forn. e colocação de tacha reflet. bidirecional</v>
          </cell>
          <cell r="C93">
            <v>73103.97</v>
          </cell>
          <cell r="D93">
            <v>1</v>
          </cell>
          <cell r="V93">
            <v>73103.97</v>
          </cell>
          <cell r="W93">
            <v>0</v>
          </cell>
        </row>
        <row r="94">
          <cell r="A94" t="str">
            <v>6.5</v>
          </cell>
          <cell r="B94" t="str">
            <v>Pórtico metálico com placas indicativas</v>
          </cell>
          <cell r="C94">
            <v>120753.96</v>
          </cell>
          <cell r="D94">
            <v>1</v>
          </cell>
          <cell r="V94">
            <v>120753.96</v>
          </cell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A97" t="str">
            <v>7.0</v>
          </cell>
          <cell r="B97" t="str">
            <v>SERVIÇOS COMPLEMENTARES</v>
          </cell>
          <cell r="C97">
            <v>1287457.5399999998</v>
          </cell>
          <cell r="E97">
            <v>0.14194427569238519</v>
          </cell>
          <cell r="F97">
            <v>0.1814697593832881</v>
          </cell>
          <cell r="G97">
            <v>0.1814697593832881</v>
          </cell>
          <cell r="H97">
            <v>0.1814697593832881</v>
          </cell>
          <cell r="I97">
            <v>0.1814697593832881</v>
          </cell>
          <cell r="J97">
            <v>4.3318338871198819E-2</v>
          </cell>
          <cell r="K97">
            <v>3.7928551802958884E-3</v>
          </cell>
          <cell r="L97">
            <v>3.7928551802958884E-3</v>
          </cell>
          <cell r="M97">
            <v>3.7928551802958884E-3</v>
          </cell>
          <cell r="N97">
            <v>3.7928551802958884E-3</v>
          </cell>
          <cell r="O97">
            <v>3.7928551802958884E-3</v>
          </cell>
          <cell r="P97">
            <v>3.7928551802958884E-3</v>
          </cell>
          <cell r="Q97">
            <v>3.7928551802958884E-3</v>
          </cell>
          <cell r="R97">
            <v>3.7928551802958884E-3</v>
          </cell>
          <cell r="S97">
            <v>3.7928551802958884E-3</v>
          </cell>
          <cell r="T97">
            <v>3.7928551802958884E-3</v>
          </cell>
          <cell r="U97">
            <v>3.7928551802958884E-3</v>
          </cell>
          <cell r="V97">
            <v>4.7136940920008912E-2</v>
          </cell>
          <cell r="W97">
            <v>0</v>
          </cell>
        </row>
        <row r="98">
          <cell r="E98">
            <v>182747.228</v>
          </cell>
          <cell r="F98">
            <v>233634.61</v>
          </cell>
          <cell r="G98">
            <v>233634.61</v>
          </cell>
          <cell r="H98">
            <v>233634.61</v>
          </cell>
          <cell r="I98">
            <v>233634.61</v>
          </cell>
          <cell r="J98">
            <v>55770.522000000004</v>
          </cell>
          <cell r="K98">
            <v>4883.1400000000003</v>
          </cell>
          <cell r="L98">
            <v>4883.1400000000003</v>
          </cell>
          <cell r="M98">
            <v>4883.1400000000003</v>
          </cell>
          <cell r="N98">
            <v>4883.1400000000003</v>
          </cell>
          <cell r="O98">
            <v>4883.1400000000003</v>
          </cell>
          <cell r="P98">
            <v>4883.1400000000003</v>
          </cell>
          <cell r="Q98">
            <v>4883.1400000000003</v>
          </cell>
          <cell r="R98">
            <v>4883.1400000000003</v>
          </cell>
          <cell r="S98">
            <v>4883.1400000000003</v>
          </cell>
          <cell r="T98">
            <v>4883.1400000000003</v>
          </cell>
          <cell r="U98">
            <v>4883.1400000000003</v>
          </cell>
          <cell r="V98">
            <v>60686.81</v>
          </cell>
          <cell r="W98">
            <v>0</v>
          </cell>
        </row>
        <row r="99">
          <cell r="A99" t="str">
            <v>7.1</v>
          </cell>
          <cell r="B99" t="str">
            <v>Cercas de arame farpado com suportes de madeira</v>
          </cell>
          <cell r="C99">
            <v>190080</v>
          </cell>
          <cell r="D99">
            <v>5</v>
          </cell>
          <cell r="F99">
            <v>38016</v>
          </cell>
          <cell r="G99">
            <v>38016</v>
          </cell>
          <cell r="H99">
            <v>38016</v>
          </cell>
          <cell r="I99">
            <v>38016</v>
          </cell>
          <cell r="J99">
            <v>38016</v>
          </cell>
          <cell r="W99">
            <v>0</v>
          </cell>
        </row>
        <row r="100">
          <cell r="A100" t="str">
            <v>7.2</v>
          </cell>
          <cell r="B100" t="str">
            <v>Reparo de danos físicos ao meio ambiente</v>
          </cell>
          <cell r="C100">
            <v>55803.67</v>
          </cell>
          <cell r="D100">
            <v>1</v>
          </cell>
          <cell r="V100">
            <v>55803.67</v>
          </cell>
          <cell r="W100">
            <v>0</v>
          </cell>
        </row>
        <row r="101">
          <cell r="A101" t="str">
            <v>7.3</v>
          </cell>
          <cell r="B101" t="str">
            <v>Caminhonete pick-up 4x4</v>
          </cell>
          <cell r="C101">
            <v>87896.52</v>
          </cell>
          <cell r="D101">
            <v>18</v>
          </cell>
          <cell r="E101">
            <v>4883.1400000000003</v>
          </cell>
          <cell r="F101">
            <v>4883.1400000000003</v>
          </cell>
          <cell r="G101">
            <v>4883.1400000000003</v>
          </cell>
          <cell r="H101">
            <v>4883.1400000000003</v>
          </cell>
          <cell r="I101">
            <v>4883.1400000000003</v>
          </cell>
          <cell r="J101">
            <v>4883.1400000000003</v>
          </cell>
          <cell r="K101">
            <v>4883.1400000000003</v>
          </cell>
          <cell r="L101">
            <v>4883.1400000000003</v>
          </cell>
          <cell r="M101">
            <v>4883.1400000000003</v>
          </cell>
          <cell r="N101">
            <v>4883.1400000000003</v>
          </cell>
          <cell r="O101">
            <v>4883.1400000000003</v>
          </cell>
          <cell r="P101">
            <v>4883.1400000000003</v>
          </cell>
          <cell r="Q101">
            <v>4883.1400000000003</v>
          </cell>
          <cell r="R101">
            <v>4883.1400000000003</v>
          </cell>
          <cell r="S101">
            <v>4883.1400000000003</v>
          </cell>
          <cell r="T101">
            <v>4883.1400000000003</v>
          </cell>
          <cell r="U101">
            <v>4883.1400000000003</v>
          </cell>
          <cell r="V101">
            <v>4883.1400000000003</v>
          </cell>
          <cell r="W101">
            <v>0</v>
          </cell>
        </row>
        <row r="102">
          <cell r="A102" t="str">
            <v>7.4</v>
          </cell>
          <cell r="B102" t="str">
            <v>Elaboração do projeto final de engenharia</v>
          </cell>
          <cell r="C102">
            <v>889320.44</v>
          </cell>
          <cell r="D102">
            <v>5</v>
          </cell>
          <cell r="E102">
            <v>177864.08799999999</v>
          </cell>
          <cell r="F102">
            <v>177864.08799999999</v>
          </cell>
          <cell r="G102">
            <v>177864.08799999999</v>
          </cell>
          <cell r="H102">
            <v>177864.08799999999</v>
          </cell>
          <cell r="I102">
            <v>177864.08799999999</v>
          </cell>
          <cell r="W102">
            <v>0</v>
          </cell>
        </row>
        <row r="103">
          <cell r="A103" t="str">
            <v>7.5</v>
          </cell>
          <cell r="B103" t="str">
            <v>Transporte comercial. c/ carroceria rod. pav.p/ Mourão de madeira  (Cercas)</v>
          </cell>
          <cell r="C103">
            <v>41726.879999999997</v>
          </cell>
          <cell r="D103">
            <v>5</v>
          </cell>
          <cell r="F103">
            <v>8345.3760000000002</v>
          </cell>
          <cell r="G103">
            <v>8345.3760000000002</v>
          </cell>
          <cell r="H103">
            <v>8345.3760000000002</v>
          </cell>
          <cell r="I103">
            <v>8345.3760000000002</v>
          </cell>
          <cell r="J103">
            <v>8345.3760000000002</v>
          </cell>
          <cell r="W103">
            <v>0</v>
          </cell>
        </row>
        <row r="104">
          <cell r="A104" t="str">
            <v>7.6</v>
          </cell>
          <cell r="B104" t="str">
            <v>Transporte comercial c/ carroceria rod. não pav.p/ Mourão de madeira  (Cercas)</v>
          </cell>
          <cell r="C104">
            <v>22630.03</v>
          </cell>
          <cell r="D104">
            <v>5</v>
          </cell>
          <cell r="F104">
            <v>4526.0059999999994</v>
          </cell>
          <cell r="G104">
            <v>4526.0059999999994</v>
          </cell>
          <cell r="H104">
            <v>4526.0059999999994</v>
          </cell>
          <cell r="I104">
            <v>4526.0059999999994</v>
          </cell>
          <cell r="J104">
            <v>4526.0059999999994</v>
          </cell>
          <cell r="W104">
            <v>0</v>
          </cell>
        </row>
        <row r="105">
          <cell r="A105" t="str">
            <v>7.7</v>
          </cell>
          <cell r="B105" t="str">
            <v>Transporte local c/ carroceria em rod. pav. p/ Mourão de madeira  (Cercas)</v>
          </cell>
          <cell r="C105">
            <v>0</v>
          </cell>
          <cell r="D105">
            <v>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W105">
            <v>0</v>
          </cell>
        </row>
        <row r="106">
          <cell r="A106" t="str">
            <v>7.8</v>
          </cell>
          <cell r="B106" t="str">
            <v>Transporte local c/ carroceria em rod. não pav.p/ Mourão de madeira  (Cercas)</v>
          </cell>
          <cell r="C106">
            <v>0</v>
          </cell>
          <cell r="D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W106">
            <v>0</v>
          </cell>
        </row>
        <row r="108">
          <cell r="A108" t="str">
            <v>TOTAL PERCENTUAL SIMPLES</v>
          </cell>
          <cell r="E108">
            <v>1.3239627088070534E-2</v>
          </cell>
          <cell r="F108">
            <v>3.2291099784912389E-2</v>
          </cell>
          <cell r="G108">
            <v>3.3127814215760581E-2</v>
          </cell>
          <cell r="H108">
            <v>3.3127814215760581E-2</v>
          </cell>
          <cell r="I108">
            <v>3.4467503827503389E-2</v>
          </cell>
          <cell r="J108">
            <v>5.5920654886364211E-2</v>
          </cell>
          <cell r="K108">
            <v>5.8722929894508058E-2</v>
          </cell>
          <cell r="L108">
            <v>8.3317563472631001E-2</v>
          </cell>
          <cell r="M108">
            <v>8.3401710258882766E-2</v>
          </cell>
          <cell r="N108">
            <v>8.9236957275311404E-2</v>
          </cell>
          <cell r="O108">
            <v>8.8933258424739495E-2</v>
          </cell>
          <cell r="V108">
            <v>1.4165376666783287E-2</v>
          </cell>
        </row>
        <row r="109">
          <cell r="A109" t="str">
            <v>TOTAL PERCENTUAL GLOBAL</v>
          </cell>
          <cell r="E109">
            <v>1.3239627088070534E-2</v>
          </cell>
          <cell r="F109">
            <v>4.5530726872982923E-2</v>
          </cell>
          <cell r="G109">
            <v>7.8658541088743511E-2</v>
          </cell>
          <cell r="H109">
            <v>0.11178635530450409</v>
          </cell>
          <cell r="I109">
            <v>0.14625385913200747</v>
          </cell>
          <cell r="J109">
            <v>0.20217451401837169</v>
          </cell>
          <cell r="K109">
            <v>0.26089744391287972</v>
          </cell>
          <cell r="L109">
            <v>0.3442150073855107</v>
          </cell>
          <cell r="M109">
            <v>0.42761671764439346</v>
          </cell>
          <cell r="N109">
            <v>0.51685367491970491</v>
          </cell>
          <cell r="O109">
            <v>0.60578693334444444</v>
          </cell>
          <cell r="V109">
            <v>0.61995231001122775</v>
          </cell>
        </row>
        <row r="110">
          <cell r="A110" t="str">
            <v>TOTAL VALOR SIMPLES  R$</v>
          </cell>
          <cell r="E110">
            <v>1599861.173</v>
          </cell>
          <cell r="F110">
            <v>3902019.0248333337</v>
          </cell>
          <cell r="G110">
            <v>4003126.6256666668</v>
          </cell>
          <cell r="H110">
            <v>4003126.6256666668</v>
          </cell>
          <cell r="I110">
            <v>4165013.163666667</v>
          </cell>
          <cell r="J110">
            <v>6757387.0416666679</v>
          </cell>
          <cell r="K110">
            <v>7096010.701666669</v>
          </cell>
          <cell r="L110">
            <v>10067997.68166667</v>
          </cell>
          <cell r="M110">
            <v>10078165.881666671</v>
          </cell>
          <cell r="N110">
            <v>10783290.359444449</v>
          </cell>
          <cell r="O110">
            <v>10746591.742777782</v>
          </cell>
          <cell r="P110">
            <v>10746591.742777782</v>
          </cell>
          <cell r="Q110">
            <v>10746591.742777782</v>
          </cell>
          <cell r="R110">
            <v>8457756.1802777816</v>
          </cell>
          <cell r="S110">
            <v>7270457.3364444468</v>
          </cell>
          <cell r="T110">
            <v>4732318.6704444438</v>
          </cell>
          <cell r="U110">
            <v>3970806.1477777772</v>
          </cell>
          <cell r="V110">
            <v>1711727.6777777779</v>
          </cell>
        </row>
        <row r="111">
          <cell r="A111" t="str">
            <v>TOTAL VALOR ACUMULADO  R$</v>
          </cell>
          <cell r="C111">
            <v>120838839.51999998</v>
          </cell>
          <cell r="E111">
            <v>1599861.173</v>
          </cell>
          <cell r="F111">
            <v>5501880.1978333332</v>
          </cell>
          <cell r="G111">
            <v>9505006.8234999999</v>
          </cell>
          <cell r="H111">
            <v>13508133.449166667</v>
          </cell>
          <cell r="I111">
            <v>17673146.612833332</v>
          </cell>
          <cell r="J111">
            <v>24430533.6545</v>
          </cell>
          <cell r="K111">
            <v>31526544.356166668</v>
          </cell>
          <cell r="L111">
            <v>41594542.03783334</v>
          </cell>
          <cell r="M111">
            <v>51672707.919500008</v>
          </cell>
          <cell r="N111">
            <v>62455998.278944455</v>
          </cell>
          <cell r="O111">
            <v>73202590.021722242</v>
          </cell>
          <cell r="P111">
            <v>83949181.764500022</v>
          </cell>
          <cell r="Q111">
            <v>94695773.507277802</v>
          </cell>
          <cell r="R111">
            <v>103153529.68755558</v>
          </cell>
          <cell r="S111">
            <v>110423987.02400003</v>
          </cell>
          <cell r="T111">
            <v>115156305.69444448</v>
          </cell>
          <cell r="U111">
            <v>119127111.84222226</v>
          </cell>
          <cell r="V111">
            <v>120838839.52000004</v>
          </cell>
        </row>
      </sheetData>
      <sheetData sheetId="8"/>
      <sheetData sheetId="9">
        <row r="8">
          <cell r="N8">
            <v>11.899999999999999</v>
          </cell>
        </row>
        <row r="11">
          <cell r="O11">
            <v>12.5</v>
          </cell>
        </row>
        <row r="13">
          <cell r="E13">
            <v>12.799999999999999</v>
          </cell>
        </row>
        <row r="14">
          <cell r="P14">
            <v>13.024999999999999</v>
          </cell>
        </row>
      </sheetData>
      <sheetData sheetId="10"/>
      <sheetData sheetId="11">
        <row r="11">
          <cell r="G11">
            <v>1.0649</v>
          </cell>
        </row>
        <row r="31">
          <cell r="D31">
            <v>413.39</v>
          </cell>
        </row>
        <row r="45">
          <cell r="D45">
            <v>373.11</v>
          </cell>
        </row>
      </sheetData>
      <sheetData sheetId="12" refreshError="1"/>
      <sheetData sheetId="13">
        <row r="28">
          <cell r="C28">
            <v>32.692</v>
          </cell>
        </row>
      </sheetData>
      <sheetData sheetId="14">
        <row r="35">
          <cell r="W35">
            <v>11.21</v>
          </cell>
        </row>
      </sheetData>
      <sheetData sheetId="15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G1">
            <v>7</v>
          </cell>
        </row>
        <row r="8">
          <cell r="A8" t="str">
            <v>ITEM</v>
          </cell>
          <cell r="B8" t="str">
            <v>CÓDIGO</v>
          </cell>
          <cell r="C8" t="str">
            <v>DISCRIMINAÇÃO</v>
          </cell>
          <cell r="D8" t="str">
            <v>UNID.</v>
          </cell>
          <cell r="E8" t="str">
            <v>QUANTIDADE</v>
          </cell>
          <cell r="F8" t="str">
            <v>CUSTO (R$)</v>
          </cell>
        </row>
        <row r="9">
          <cell r="F9" t="str">
            <v>UNITÁRIO</v>
          </cell>
          <cell r="G9" t="str">
            <v>PARCIAL</v>
          </cell>
          <cell r="H9" t="str">
            <v>TOTAL</v>
          </cell>
        </row>
        <row r="10">
          <cell r="A10" t="str">
            <v>1.0</v>
          </cell>
          <cell r="C10" t="str">
            <v>SERVIÇOS PRELIMINARES</v>
          </cell>
          <cell r="H10">
            <v>2829393.61</v>
          </cell>
        </row>
        <row r="11">
          <cell r="A11" t="str">
            <v>1.1</v>
          </cell>
          <cell r="B11" t="str">
            <v>S 01</v>
          </cell>
          <cell r="C11" t="str">
            <v>Mobilização e desmobilização de equipamentos</v>
          </cell>
          <cell r="D11" t="str">
            <v>und</v>
          </cell>
          <cell r="E11">
            <v>1</v>
          </cell>
          <cell r="F11">
            <v>975949.92</v>
          </cell>
          <cell r="G11">
            <v>975949.92</v>
          </cell>
        </row>
        <row r="12">
          <cell r="A12" t="str">
            <v>1.2</v>
          </cell>
          <cell r="B12" t="str">
            <v>Serv. 02</v>
          </cell>
          <cell r="C12" t="str">
            <v>Instalação de canteiro de obra e acampamento</v>
          </cell>
          <cell r="D12" t="str">
            <v>und</v>
          </cell>
          <cell r="E12">
            <v>1</v>
          </cell>
          <cell r="F12">
            <v>1848609.41</v>
          </cell>
          <cell r="G12">
            <v>1848609.41</v>
          </cell>
        </row>
        <row r="13">
          <cell r="A13" t="str">
            <v>1.3</v>
          </cell>
          <cell r="B13" t="str">
            <v>Serv. 03</v>
          </cell>
          <cell r="C13" t="str">
            <v xml:space="preserve">Placa de identificação da obra (2X3) - modelo DER-PI </v>
          </cell>
          <cell r="D13" t="str">
            <v>und</v>
          </cell>
          <cell r="E13">
            <v>2</v>
          </cell>
          <cell r="F13">
            <v>2417.14</v>
          </cell>
          <cell r="G13">
            <v>4834.28</v>
          </cell>
        </row>
        <row r="15">
          <cell r="A15" t="str">
            <v>2.0</v>
          </cell>
          <cell r="C15" t="str">
            <v>SERVIÇOS DE TERRAPLENAGEM</v>
          </cell>
          <cell r="H15">
            <v>25222614</v>
          </cell>
        </row>
        <row r="16">
          <cell r="C16" t="str">
            <v>SERVIÇOS</v>
          </cell>
        </row>
        <row r="17">
          <cell r="A17" t="str">
            <v>2.1</v>
          </cell>
          <cell r="B17" t="str">
            <v>2 S 01 000 00</v>
          </cell>
          <cell r="C17" t="str">
            <v>Desmatamento, limpeza do terreno e destoc. de árvores Ø até 15cm</v>
          </cell>
          <cell r="D17" t="str">
            <v>m²</v>
          </cell>
          <cell r="E17">
            <v>2341200</v>
          </cell>
          <cell r="F17">
            <v>0.32</v>
          </cell>
          <cell r="G17">
            <v>749184</v>
          </cell>
        </row>
        <row r="18">
          <cell r="A18" t="str">
            <v>2.2</v>
          </cell>
          <cell r="B18" t="str">
            <v>2 S 01 100 01</v>
          </cell>
          <cell r="C18" t="str">
            <v>Escavação, carga e transp. de mat. de 1ª cat. com DMT até 50 m</v>
          </cell>
          <cell r="D18" t="str">
            <v>m³</v>
          </cell>
          <cell r="E18">
            <v>96121</v>
          </cell>
          <cell r="F18">
            <v>1.62</v>
          </cell>
          <cell r="G18">
            <v>155716.01999999999</v>
          </cell>
        </row>
        <row r="19">
          <cell r="A19" t="str">
            <v>2.3</v>
          </cell>
          <cell r="B19" t="str">
            <v>2 S 01 100 10</v>
          </cell>
          <cell r="C19" t="str">
            <v>Escavação, carga e transp. de mat. de 1ª cat. com DMT de 200 à 400m com carregadeira</v>
          </cell>
          <cell r="D19" t="str">
            <v>m³</v>
          </cell>
          <cell r="E19">
            <v>177014</v>
          </cell>
          <cell r="F19">
            <v>7.07</v>
          </cell>
          <cell r="G19">
            <v>1251488.98</v>
          </cell>
        </row>
        <row r="20">
          <cell r="A20" t="str">
            <v>2.4</v>
          </cell>
          <cell r="B20" t="str">
            <v>2 S 01 100 11</v>
          </cell>
          <cell r="C20" t="str">
            <v>Escavação, carga e transp. de mat. de 1ª cat. com DMT de 400 à 600m com carregadeira</v>
          </cell>
          <cell r="D20" t="str">
            <v>m³</v>
          </cell>
          <cell r="E20">
            <v>379568</v>
          </cell>
          <cell r="F20">
            <v>7.36</v>
          </cell>
          <cell r="G20">
            <v>2793620.48</v>
          </cell>
        </row>
        <row r="21">
          <cell r="A21" t="str">
            <v>2.5</v>
          </cell>
          <cell r="B21" t="str">
            <v>2 S 01 100 12</v>
          </cell>
          <cell r="C21" t="str">
            <v>Escavação, carga e transp. de mat. de 1ª cat. com DMT de 600 a 800m com carregadeira</v>
          </cell>
          <cell r="D21" t="str">
            <v>m³</v>
          </cell>
          <cell r="E21">
            <v>314377</v>
          </cell>
          <cell r="F21">
            <v>7.7</v>
          </cell>
          <cell r="G21">
            <v>2420702.9</v>
          </cell>
        </row>
        <row r="22">
          <cell r="A22" t="str">
            <v>2.6</v>
          </cell>
          <cell r="B22" t="str">
            <v>2 S 01 100 13</v>
          </cell>
          <cell r="C22" t="str">
            <v>Escavação, carga e transp. de mat. de 1ª cat. com DMT de 800 à 1000m com carregadeira</v>
          </cell>
          <cell r="D22" t="str">
            <v>m³</v>
          </cell>
          <cell r="E22">
            <v>227590</v>
          </cell>
          <cell r="F22">
            <v>8.2799999999999994</v>
          </cell>
          <cell r="G22">
            <v>1884445.2</v>
          </cell>
        </row>
        <row r="23">
          <cell r="A23" t="str">
            <v>2.7</v>
          </cell>
          <cell r="B23" t="str">
            <v>2 S 01 101 10</v>
          </cell>
          <cell r="C23" t="str">
            <v>Escavação, carga e transp. de mat. de 2ª cat. com DMT de 200 à 400m com carregadeira</v>
          </cell>
          <cell r="D23" t="str">
            <v>m³</v>
          </cell>
          <cell r="E23">
            <v>75863</v>
          </cell>
          <cell r="F23">
            <v>10.49</v>
          </cell>
          <cell r="G23">
            <v>795802.87</v>
          </cell>
        </row>
        <row r="24">
          <cell r="A24" t="str">
            <v>2.8</v>
          </cell>
          <cell r="B24" t="str">
            <v>2 S 01 102 02</v>
          </cell>
          <cell r="C24" t="str">
            <v>Escavação, carga e transp. de mat. de 3ª cat. com DMT de 50 a 200m</v>
          </cell>
          <cell r="D24" t="str">
            <v>m³</v>
          </cell>
          <cell r="E24">
            <v>420</v>
          </cell>
          <cell r="F24">
            <v>24.21</v>
          </cell>
          <cell r="G24">
            <v>10168.200000000001</v>
          </cell>
        </row>
        <row r="25">
          <cell r="A25" t="str">
            <v>2.9</v>
          </cell>
          <cell r="B25" t="str">
            <v>2 S 01 511 00</v>
          </cell>
          <cell r="C25" t="str">
            <v>Compactação de aterros a 100% proctor normal</v>
          </cell>
          <cell r="D25" t="str">
            <v>m³</v>
          </cell>
          <cell r="E25">
            <v>1016426.4</v>
          </cell>
          <cell r="F25">
            <v>2.99</v>
          </cell>
          <cell r="G25">
            <v>3039114.93</v>
          </cell>
        </row>
        <row r="26">
          <cell r="C26" t="str">
            <v>TRANSPORTE</v>
          </cell>
        </row>
        <row r="27">
          <cell r="A27" t="str">
            <v>2.10</v>
          </cell>
          <cell r="B27" t="str">
            <v>1 A 00 201 70</v>
          </cell>
          <cell r="C27" t="str">
            <v>Transporte local água c/ caminhão tanque rodov. não pav. c/ DMT = 59,692 km para terraplenagem</v>
          </cell>
          <cell r="D27" t="str">
            <v>tkm</v>
          </cell>
          <cell r="E27">
            <v>10921054.439999999</v>
          </cell>
          <cell r="F27">
            <v>1.1100000000000001</v>
          </cell>
          <cell r="G27">
            <v>12122370.42</v>
          </cell>
        </row>
        <row r="29">
          <cell r="A29" t="str">
            <v>3.0</v>
          </cell>
          <cell r="C29" t="str">
            <v>PAVIMENTAÇÃO</v>
          </cell>
          <cell r="H29">
            <v>83626732.419999972</v>
          </cell>
        </row>
        <row r="30">
          <cell r="C30" t="str">
            <v>SERVIÇOS</v>
          </cell>
        </row>
        <row r="31">
          <cell r="A31" t="str">
            <v>3.1</v>
          </cell>
          <cell r="B31" t="str">
            <v>2 S 02 110 00</v>
          </cell>
          <cell r="C31" t="str">
            <v xml:space="preserve">Regularização do subleito </v>
          </cell>
          <cell r="D31" t="str">
            <v>m²</v>
          </cell>
          <cell r="E31">
            <v>1537792.69</v>
          </cell>
          <cell r="F31">
            <v>0.76</v>
          </cell>
          <cell r="G31">
            <v>1168722.44</v>
          </cell>
        </row>
        <row r="32">
          <cell r="A32" t="str">
            <v>3.2</v>
          </cell>
          <cell r="B32" t="str">
            <v>2 S 02 200 00</v>
          </cell>
          <cell r="C32" t="str">
            <v xml:space="preserve">Sub-base solo estabilizado granul. s/ mistura (e = 20cm) </v>
          </cell>
          <cell r="D32" t="str">
            <v>m³</v>
          </cell>
          <cell r="E32">
            <v>295267.24</v>
          </cell>
          <cell r="F32">
            <v>10.77</v>
          </cell>
          <cell r="G32">
            <v>3180028.17</v>
          </cell>
        </row>
        <row r="33">
          <cell r="A33" t="str">
            <v>3.3</v>
          </cell>
          <cell r="B33" t="str">
            <v>5 S 02 993 04 (modif.)</v>
          </cell>
          <cell r="C33" t="str">
            <v xml:space="preserve">Base de solo cimento c/ mistura na pista c/ estabilizador/Recicladora de pavimento (e = 20cm) </v>
          </cell>
          <cell r="D33" t="str">
            <v>m³</v>
          </cell>
          <cell r="E33">
            <v>281220.03999999998</v>
          </cell>
          <cell r="F33">
            <v>66.430000000000007</v>
          </cell>
          <cell r="G33">
            <v>18681447.25</v>
          </cell>
        </row>
        <row r="34">
          <cell r="A34" t="str">
            <v>3.4</v>
          </cell>
          <cell r="B34" t="str">
            <v>2 S 02 300 00</v>
          </cell>
          <cell r="C34" t="str">
            <v xml:space="preserve">Imprimação </v>
          </cell>
          <cell r="D34" t="str">
            <v>m²</v>
          </cell>
          <cell r="E34">
            <v>1300746.19</v>
          </cell>
          <cell r="F34">
            <v>0.2</v>
          </cell>
          <cell r="G34">
            <v>260149.23</v>
          </cell>
        </row>
        <row r="35">
          <cell r="A35" t="str">
            <v>3.5</v>
          </cell>
          <cell r="B35" t="str">
            <v>2 S 02 400 00</v>
          </cell>
          <cell r="C35" t="str">
            <v xml:space="preserve">Pintura de ligação </v>
          </cell>
          <cell r="D35" t="str">
            <v>m²</v>
          </cell>
          <cell r="E35">
            <v>1300746.19</v>
          </cell>
          <cell r="F35">
            <v>0.14000000000000001</v>
          </cell>
          <cell r="G35">
            <v>182104.46</v>
          </cell>
        </row>
        <row r="36">
          <cell r="A36" t="str">
            <v>3.6</v>
          </cell>
          <cell r="B36" t="str">
            <v>2 S 02 532 50 (modif.)</v>
          </cell>
          <cell r="C36" t="str">
            <v xml:space="preserve">Mistura betuminosa usinada a quente - MBUQ ( Pista e = 5cm e Acost. = 3 cm ) </v>
          </cell>
          <cell r="D36" t="str">
            <v>t</v>
          </cell>
          <cell r="E36">
            <v>133614.024</v>
          </cell>
          <cell r="F36">
            <v>62.41</v>
          </cell>
          <cell r="G36">
            <v>8338851.2300000004</v>
          </cell>
        </row>
        <row r="37">
          <cell r="A37" t="str">
            <v>3.7</v>
          </cell>
          <cell r="B37" t="str">
            <v>1 A 01 170 03</v>
          </cell>
          <cell r="C37" t="str">
            <v xml:space="preserve">Areia extraída com draga de sucção </v>
          </cell>
          <cell r="D37" t="str">
            <v>m³</v>
          </cell>
          <cell r="E37">
            <v>73754.941000000006</v>
          </cell>
          <cell r="F37">
            <v>28.13</v>
          </cell>
          <cell r="G37">
            <v>2074726.49</v>
          </cell>
        </row>
        <row r="38">
          <cell r="C38" t="str">
            <v>MATERIAL BETUMINOSO</v>
          </cell>
          <cell r="G38">
            <v>0</v>
          </cell>
        </row>
        <row r="39">
          <cell r="A39" t="str">
            <v>3.8</v>
          </cell>
          <cell r="B39" t="str">
            <v>Mat. Bet. 01</v>
          </cell>
          <cell r="C39" t="str">
            <v>Aquisição de cimento asfalto CAP 50/70 (julho/2012, pela ANP) para MBUQ</v>
          </cell>
          <cell r="D39" t="str">
            <v>t</v>
          </cell>
          <cell r="E39">
            <v>10689.121999999999</v>
          </cell>
          <cell r="F39">
            <v>1195.21</v>
          </cell>
          <cell r="G39">
            <v>12775745.5</v>
          </cell>
        </row>
        <row r="40">
          <cell r="A40" t="str">
            <v>3.9</v>
          </cell>
          <cell r="B40" t="str">
            <v>Mat. Bet. 02</v>
          </cell>
          <cell r="C40" t="str">
            <v>Aquisição de asfalto diluído CM-30 (julho/2012, pela ANP) para imprimação</v>
          </cell>
          <cell r="D40" t="str">
            <v>t</v>
          </cell>
          <cell r="E40">
            <v>1560.895</v>
          </cell>
          <cell r="F40">
            <v>1931.95</v>
          </cell>
          <cell r="G40">
            <v>3015571.09</v>
          </cell>
        </row>
        <row r="41">
          <cell r="A41" t="str">
            <v>3.10</v>
          </cell>
          <cell r="B41" t="str">
            <v>Mat. Bet. 03</v>
          </cell>
          <cell r="C41" t="str">
            <v>Aquisição de emulsão asfáltica RR-1C (julho/2012, pela ANP) para pintura de ligação</v>
          </cell>
          <cell r="D41" t="str">
            <v>t</v>
          </cell>
          <cell r="E41">
            <v>520.298</v>
          </cell>
          <cell r="F41">
            <v>947.22</v>
          </cell>
          <cell r="G41">
            <v>492836.67</v>
          </cell>
        </row>
        <row r="42">
          <cell r="C42" t="str">
            <v>TRANSPORTES</v>
          </cell>
        </row>
        <row r="43">
          <cell r="A43" t="str">
            <v>3.11</v>
          </cell>
          <cell r="B43" t="str">
            <v>2 S 09 001 05</v>
          </cell>
          <cell r="C43" t="str">
            <v>Transporte local c/ basculante 10m3 rod. não pav. c/ DMT = 11,210 km para solo (sub-base)</v>
          </cell>
          <cell r="D43" t="str">
            <v>tkm</v>
          </cell>
          <cell r="E43">
            <v>6090300.2039999999</v>
          </cell>
          <cell r="F43">
            <v>0.79</v>
          </cell>
          <cell r="G43">
            <v>4811337.16</v>
          </cell>
        </row>
        <row r="44">
          <cell r="A44" t="str">
            <v>3.12</v>
          </cell>
          <cell r="B44" t="str">
            <v>2 S 09 001 05</v>
          </cell>
          <cell r="C44" t="str">
            <v>Transporte local c/ basculante 10m3 rod. não pav. c/ DMT = 11,210 km para solo (base)</v>
          </cell>
          <cell r="D44" t="str">
            <v>tkm</v>
          </cell>
          <cell r="E44">
            <v>5800557.0379999997</v>
          </cell>
          <cell r="F44">
            <v>0.79</v>
          </cell>
          <cell r="G44">
            <v>4582440.0599999996</v>
          </cell>
        </row>
        <row r="45">
          <cell r="A45" t="str">
            <v>3.24</v>
          </cell>
          <cell r="B45" t="str">
            <v xml:space="preserve">2 S 09 002 90 </v>
          </cell>
          <cell r="C45" t="str">
            <v>Transporte comercial. c/ carroceria rod. pav. c/ DMT = 419,530 km para cimento (base)</v>
          </cell>
          <cell r="D45" t="str">
            <v>tkm</v>
          </cell>
          <cell r="E45">
            <v>6512509.3470000001</v>
          </cell>
          <cell r="F45">
            <v>0.4</v>
          </cell>
          <cell r="G45">
            <v>2605003.73</v>
          </cell>
        </row>
        <row r="46">
          <cell r="A46" t="str">
            <v>3.13</v>
          </cell>
          <cell r="B46" t="str">
            <v>1 A 00 201 70</v>
          </cell>
          <cell r="C46" t="str">
            <v>Transporte local água c/ caminhão tanque rodov. não pav. c/ DMT = 59,692 km para regularização</v>
          </cell>
          <cell r="D46" t="str">
            <v>tkm</v>
          </cell>
          <cell r="E46">
            <v>1652290.557</v>
          </cell>
          <cell r="F46">
            <v>1.1100000000000001</v>
          </cell>
          <cell r="G46">
            <v>1834042.51</v>
          </cell>
        </row>
        <row r="47">
          <cell r="A47" t="str">
            <v>3.14</v>
          </cell>
          <cell r="B47" t="str">
            <v>1 A 00 201 70</v>
          </cell>
          <cell r="C47" t="str">
            <v>Transporte local água c/ caminhão tanque rodov. não pav. c/ DMT = 59,692 km para sub-base</v>
          </cell>
          <cell r="D47" t="str">
            <v>tkm</v>
          </cell>
          <cell r="E47">
            <v>2820014.7110000001</v>
          </cell>
          <cell r="F47">
            <v>1.1100000000000001</v>
          </cell>
          <cell r="G47">
            <v>3130216.32</v>
          </cell>
        </row>
        <row r="48">
          <cell r="A48" t="str">
            <v>3.15</v>
          </cell>
          <cell r="B48" t="str">
            <v>1 A 00 201 70</v>
          </cell>
          <cell r="C48" t="str">
            <v>Transporte local água c/ caminhão tanque rodov. não pav. c/ DMT = 59,692 km para base</v>
          </cell>
          <cell r="D48" t="str">
            <v>tkm</v>
          </cell>
          <cell r="E48">
            <v>2685853.8369999998</v>
          </cell>
          <cell r="F48">
            <v>1.1100000000000001</v>
          </cell>
          <cell r="G48">
            <v>2981297.75</v>
          </cell>
        </row>
        <row r="49">
          <cell r="A49" t="str">
            <v>3.16</v>
          </cell>
          <cell r="B49" t="str">
            <v>Tr. Com. Bet. 02</v>
          </cell>
          <cell r="C49" t="str">
            <v>Transporte comercial de material betuminoso a frio, IS Nº 2, de 18/01/2011, julho/2012 c/ DMT = 929,500 km para imprimação</v>
          </cell>
          <cell r="D49" t="str">
            <v>t</v>
          </cell>
          <cell r="E49">
            <v>1560.895</v>
          </cell>
          <cell r="F49">
            <v>373.11</v>
          </cell>
          <cell r="G49">
            <v>582385.53</v>
          </cell>
        </row>
        <row r="50">
          <cell r="A50" t="str">
            <v>3.17</v>
          </cell>
          <cell r="B50" t="str">
            <v>1 A 00 102 00</v>
          </cell>
          <cell r="C50" t="str">
            <v>Transporte local de material betuminoso a frio c/ DMT = 17,692 km para imprimação</v>
          </cell>
          <cell r="D50" t="str">
            <v>tkm</v>
          </cell>
          <cell r="E50">
            <v>27615.353999999999</v>
          </cell>
          <cell r="F50">
            <v>1.34</v>
          </cell>
          <cell r="G50">
            <v>37004.57</v>
          </cell>
        </row>
        <row r="51">
          <cell r="A51" t="str">
            <v>3.18</v>
          </cell>
          <cell r="B51" t="str">
            <v>Tr. Com. Bet. 02</v>
          </cell>
          <cell r="C51" t="str">
            <v>Transporte comercial de material betuminoso a frio, IS Nº 2, de 18/01/2011, julho/2012 c/ DMT = 929,500 km para pintura de ligação</v>
          </cell>
          <cell r="D51" t="str">
            <v>t</v>
          </cell>
          <cell r="E51">
            <v>520.298</v>
          </cell>
          <cell r="F51">
            <v>373.11</v>
          </cell>
          <cell r="G51">
            <v>194128.38</v>
          </cell>
        </row>
        <row r="52">
          <cell r="A52" t="str">
            <v>3.19</v>
          </cell>
          <cell r="B52" t="str">
            <v>1 A 00 102 00</v>
          </cell>
          <cell r="C52" t="str">
            <v>Transporte local de material betuminoso a frio c/ DMT = 17,692 km para pintura de ligação</v>
          </cell>
          <cell r="D52" t="str">
            <v>tkm</v>
          </cell>
          <cell r="E52">
            <v>9205.1119999999992</v>
          </cell>
          <cell r="F52">
            <v>1.34</v>
          </cell>
          <cell r="G52">
            <v>12334.85</v>
          </cell>
        </row>
        <row r="53">
          <cell r="A53" t="str">
            <v>3.20</v>
          </cell>
          <cell r="B53" t="str">
            <v>Tr. Com. Bet. 01</v>
          </cell>
          <cell r="C53" t="str">
            <v>Transporte comercial de material betuminoso a quente, IS Nº 2, de 18/01/2011, julho/2012 c/ DMT = 929,500 km para MBUQ</v>
          </cell>
          <cell r="D53" t="str">
            <v>t</v>
          </cell>
          <cell r="E53">
            <v>10689.121999999999</v>
          </cell>
          <cell r="F53">
            <v>413.39</v>
          </cell>
          <cell r="G53">
            <v>4418776.1399999997</v>
          </cell>
        </row>
        <row r="54">
          <cell r="A54" t="str">
            <v>3.21</v>
          </cell>
          <cell r="B54" t="str">
            <v>2 S 09 002 05</v>
          </cell>
          <cell r="C54" t="str">
            <v>Transporte local c/ basculante 10m3 rod. pav. c/ DMT = 61,090 km para areia (MBUQ)</v>
          </cell>
          <cell r="D54" t="str">
            <v>tkm</v>
          </cell>
          <cell r="E54">
            <v>5746386.4380000001</v>
          </cell>
          <cell r="F54">
            <v>0.61</v>
          </cell>
          <cell r="G54">
            <v>3505295.72</v>
          </cell>
        </row>
        <row r="55">
          <cell r="A55" t="str">
            <v>3.22</v>
          </cell>
          <cell r="B55" t="str">
            <v>2 S 09 002 05</v>
          </cell>
          <cell r="C55" t="str">
            <v>Transporte local c/ basculante 10m3 rod. pav. c/ DMT = 32,692 km para Massa (MBUQ)</v>
          </cell>
          <cell r="D55" t="str">
            <v>tkm</v>
          </cell>
          <cell r="E55">
            <v>4368109.6730000004</v>
          </cell>
          <cell r="F55">
            <v>0.61</v>
          </cell>
          <cell r="G55">
            <v>2664546.9</v>
          </cell>
        </row>
        <row r="56">
          <cell r="A56" t="str">
            <v>3.23</v>
          </cell>
          <cell r="B56" t="str">
            <v xml:space="preserve">2 S 09 002 90 </v>
          </cell>
          <cell r="C56" t="str">
            <v>Transporte comercial. c/ carroceria rod. pav. c/ DMT = 399,500 km para filler (MBUQ)</v>
          </cell>
          <cell r="D56" t="str">
            <v>tkm</v>
          </cell>
          <cell r="E56">
            <v>1601364.19</v>
          </cell>
          <cell r="F56">
            <v>0.4</v>
          </cell>
          <cell r="G56">
            <v>640545.67000000004</v>
          </cell>
        </row>
        <row r="57">
          <cell r="A57" t="str">
            <v>3.25</v>
          </cell>
          <cell r="B57" t="str">
            <v>2 S 09 002 91</v>
          </cell>
          <cell r="C57" t="str">
            <v>Transporte comercial c/ basculante 10m3 rod. pav. c/ DMT = 199,500 km para Pó de Pedra (MBUQ)</v>
          </cell>
          <cell r="D57" t="str">
            <v>tkm</v>
          </cell>
          <cell r="E57">
            <v>1777066.5989999999</v>
          </cell>
          <cell r="F57">
            <v>0.41</v>
          </cell>
          <cell r="G57">
            <v>728597.3</v>
          </cell>
        </row>
        <row r="58">
          <cell r="A58" t="str">
            <v>3.26</v>
          </cell>
          <cell r="B58" t="str">
            <v>2 S 09 002 91</v>
          </cell>
          <cell r="C58" t="str">
            <v>Transporte comercial c/ basculante 10m3 rod. pav. c/ DMT = 199,500 km para Brita (MBUQ)</v>
          </cell>
          <cell r="D58" t="str">
            <v>tkm</v>
          </cell>
          <cell r="E58">
            <v>1777066.5989999999</v>
          </cell>
          <cell r="F58">
            <v>0.41</v>
          </cell>
          <cell r="G58">
            <v>728597.3</v>
          </cell>
        </row>
        <row r="60">
          <cell r="A60" t="str">
            <v>4.0</v>
          </cell>
          <cell r="C60" t="str">
            <v>OBRAS DE ARTE CORRENTES</v>
          </cell>
          <cell r="H60">
            <v>197227.66999999995</v>
          </cell>
        </row>
        <row r="61">
          <cell r="C61" t="str">
            <v>SERVIÇOS</v>
          </cell>
        </row>
        <row r="62">
          <cell r="A62" t="str">
            <v>4.1</v>
          </cell>
          <cell r="B62" t="str">
            <v>2 S 04 100 53 (modif.)</v>
          </cell>
          <cell r="C62" t="str">
            <v>Corpo BSTC D=1,00 m BC/PC</v>
          </cell>
          <cell r="D62" t="str">
            <v>m</v>
          </cell>
          <cell r="E62">
            <v>64</v>
          </cell>
          <cell r="F62">
            <v>681.08</v>
          </cell>
          <cell r="G62">
            <v>43589.120000000003</v>
          </cell>
        </row>
        <row r="63">
          <cell r="A63" t="str">
            <v>4.2</v>
          </cell>
          <cell r="B63" t="str">
            <v>2 S 04 110 51 (modif.)</v>
          </cell>
          <cell r="C63" t="str">
            <v xml:space="preserve">Corpo BDTC D=1,00 m BC/PC </v>
          </cell>
          <cell r="D63" t="str">
            <v>m</v>
          </cell>
          <cell r="E63">
            <v>48</v>
          </cell>
          <cell r="F63">
            <v>1391.86</v>
          </cell>
          <cell r="G63">
            <v>66809.279999999999</v>
          </cell>
        </row>
        <row r="64">
          <cell r="A64" t="str">
            <v>4.3</v>
          </cell>
          <cell r="B64" t="str">
            <v>2 S 04 101 53 (modif.)</v>
          </cell>
          <cell r="C64" t="str">
            <v>Boca BSTC D=1,00 m normal BC/PC</v>
          </cell>
          <cell r="D64" t="str">
            <v>und</v>
          </cell>
          <cell r="E64">
            <v>8</v>
          </cell>
          <cell r="F64">
            <v>1881.08</v>
          </cell>
          <cell r="G64">
            <v>15048.64</v>
          </cell>
        </row>
        <row r="65">
          <cell r="A65" t="str">
            <v>4.4</v>
          </cell>
          <cell r="B65" t="str">
            <v>2 S 04 111 51 (modif.)</v>
          </cell>
          <cell r="C65" t="str">
            <v>Boca BDTC D=1,00 m normal BC/PC</v>
          </cell>
          <cell r="D65" t="str">
            <v>und</v>
          </cell>
          <cell r="E65">
            <v>8</v>
          </cell>
          <cell r="F65">
            <v>2633.95</v>
          </cell>
          <cell r="G65">
            <v>21071.599999999999</v>
          </cell>
        </row>
        <row r="67">
          <cell r="C67" t="str">
            <v>TRANSPORTES</v>
          </cell>
        </row>
        <row r="68">
          <cell r="A68" t="str">
            <v>4.5</v>
          </cell>
          <cell r="B68" t="str">
            <v>2 S 09 002 91</v>
          </cell>
          <cell r="C68" t="str">
            <v>Transporte comercial c/ basculante 10m3 rod. pav. p/ Brita e Rachão (OAC)</v>
          </cell>
          <cell r="D68" t="str">
            <v>tkm</v>
          </cell>
          <cell r="E68">
            <v>38289.020000000004</v>
          </cell>
          <cell r="F68">
            <v>0.41</v>
          </cell>
          <cell r="G68">
            <v>15698.49</v>
          </cell>
        </row>
        <row r="69">
          <cell r="A69" t="str">
            <v>4.6</v>
          </cell>
          <cell r="B69" t="str">
            <v>2 S 09 001 91</v>
          </cell>
          <cell r="C69" t="str">
            <v>Transporte comercial c/ basculante 10m3 rod. não pav. p/ Brita e Rachão (OAC)</v>
          </cell>
          <cell r="D69" t="str">
            <v>tkm</v>
          </cell>
          <cell r="E69">
            <v>13919.602999999999</v>
          </cell>
          <cell r="F69">
            <v>0.62</v>
          </cell>
          <cell r="G69">
            <v>8630.15</v>
          </cell>
        </row>
        <row r="70">
          <cell r="A70" t="str">
            <v>4.7</v>
          </cell>
          <cell r="B70" t="str">
            <v>2 S 09 002 05</v>
          </cell>
          <cell r="C70" t="str">
            <v>Transporte local c/ basculante 10m3 rod. pav. p/ Areia(OAC)</v>
          </cell>
          <cell r="D70" t="str">
            <v>tkm</v>
          </cell>
          <cell r="E70">
            <v>7454.6909999999998</v>
          </cell>
          <cell r="F70">
            <v>0.61</v>
          </cell>
          <cell r="G70">
            <v>4547.3599999999997</v>
          </cell>
        </row>
        <row r="71">
          <cell r="A71" t="str">
            <v>4.8</v>
          </cell>
          <cell r="B71" t="str">
            <v>2 S 09 001 05</v>
          </cell>
          <cell r="C71" t="str">
            <v>Transporte local c/ basculante 10m3 rod. não pav. p/ Areia(OAC)</v>
          </cell>
          <cell r="D71" t="str">
            <v>tkm</v>
          </cell>
          <cell r="E71">
            <v>7142.2989999999991</v>
          </cell>
          <cell r="F71">
            <v>0.79</v>
          </cell>
          <cell r="G71">
            <v>5642.41</v>
          </cell>
        </row>
        <row r="72">
          <cell r="A72" t="str">
            <v>4.9</v>
          </cell>
          <cell r="B72" t="str">
            <v xml:space="preserve">2 S 09 002 90 </v>
          </cell>
          <cell r="C72" t="str">
            <v>Transporte comercial. c/ carroceria rod. pav. p/ Cimento e Madeira (OAC)</v>
          </cell>
          <cell r="D72" t="str">
            <v>tkm</v>
          </cell>
          <cell r="E72">
            <v>23127.63</v>
          </cell>
          <cell r="F72">
            <v>0.4</v>
          </cell>
          <cell r="G72">
            <v>9251.0499999999993</v>
          </cell>
        </row>
        <row r="73">
          <cell r="A73" t="str">
            <v>4.10</v>
          </cell>
          <cell r="B73" t="str">
            <v>2 S 09 001 90</v>
          </cell>
          <cell r="C73" t="str">
            <v>Transporte comercial c/ carroceria rod. não pav. p/ Cimento e Madeira (OAC)</v>
          </cell>
          <cell r="D73" t="str">
            <v>tkm</v>
          </cell>
          <cell r="E73">
            <v>3794.4999999999995</v>
          </cell>
          <cell r="F73">
            <v>0.6</v>
          </cell>
          <cell r="G73">
            <v>2276.6999999999998</v>
          </cell>
        </row>
        <row r="74">
          <cell r="A74" t="str">
            <v>4.11</v>
          </cell>
          <cell r="B74" t="str">
            <v>2 S 09 002 40</v>
          </cell>
          <cell r="C74" t="str">
            <v>Transporte local c/ carroceria em rod. pav.  p/ Tubo (OAC)</v>
          </cell>
          <cell r="D74" t="str">
            <v>tkm</v>
          </cell>
          <cell r="E74">
            <v>0</v>
          </cell>
          <cell r="F74">
            <v>0.66</v>
          </cell>
          <cell r="G74">
            <v>0</v>
          </cell>
        </row>
        <row r="75">
          <cell r="A75" t="str">
            <v>4.12</v>
          </cell>
          <cell r="B75" t="str">
            <v>2 S 09 001 40</v>
          </cell>
          <cell r="C75" t="str">
            <v>Transporte local c/ carroceria em rod. não pav. p/ Tubo (OAC)</v>
          </cell>
          <cell r="D75" t="str">
            <v>tkm</v>
          </cell>
          <cell r="E75">
            <v>5298.7190000000001</v>
          </cell>
          <cell r="F75">
            <v>0.88</v>
          </cell>
          <cell r="G75">
            <v>4662.87</v>
          </cell>
        </row>
        <row r="78">
          <cell r="A78" t="str">
            <v>5.0</v>
          </cell>
          <cell r="C78" t="str">
            <v>DRENAGEM SUPERFICIAL</v>
          </cell>
          <cell r="H78">
            <v>6763442.4499999993</v>
          </cell>
        </row>
        <row r="79">
          <cell r="C79" t="str">
            <v>SERVIÇOS</v>
          </cell>
        </row>
        <row r="80">
          <cell r="A80" t="str">
            <v>5.1</v>
          </cell>
          <cell r="B80" t="str">
            <v>2 S 04 910 55 (modif.)</v>
          </cell>
          <cell r="C80" t="str">
            <v>Meio-fio de concreto - MFC 05 BC</v>
          </cell>
          <cell r="D80" t="str">
            <v>m</v>
          </cell>
          <cell r="E80">
            <v>93648</v>
          </cell>
          <cell r="F80">
            <v>29.31</v>
          </cell>
          <cell r="G80">
            <v>2744822.88</v>
          </cell>
        </row>
        <row r="81">
          <cell r="A81" t="str">
            <v>5.2</v>
          </cell>
          <cell r="B81" t="str">
            <v>2 S 04 900 52 (modif.)</v>
          </cell>
          <cell r="C81" t="str">
            <v>Sarjeta triangular de concreto - STC 02 BC</v>
          </cell>
          <cell r="D81" t="str">
            <v>m</v>
          </cell>
          <cell r="E81">
            <v>18730</v>
          </cell>
          <cell r="F81">
            <v>39.76</v>
          </cell>
          <cell r="G81">
            <v>744704.8</v>
          </cell>
        </row>
        <row r="82">
          <cell r="A82" t="str">
            <v>5.3</v>
          </cell>
          <cell r="B82" t="str">
            <v>2 S 04 942 52 (modif.)</v>
          </cell>
          <cell r="C82" t="str">
            <v>Entrada d'água - EDA 02 BC</v>
          </cell>
          <cell r="D82" t="str">
            <v>und</v>
          </cell>
          <cell r="E82">
            <v>2341</v>
          </cell>
          <cell r="F82">
            <v>52.34</v>
          </cell>
          <cell r="G82">
            <v>122527.94</v>
          </cell>
        </row>
        <row r="83">
          <cell r="A83" t="str">
            <v>5.4</v>
          </cell>
          <cell r="B83" t="str">
            <v>2 S 04 940 52 (modif.)</v>
          </cell>
          <cell r="C83" t="str">
            <v>Descida d'água tipo rap.canal retang.-DAR 02 BC</v>
          </cell>
          <cell r="D83" t="str">
            <v>m</v>
          </cell>
          <cell r="E83">
            <v>8896</v>
          </cell>
          <cell r="F83">
            <v>77.790000000000006</v>
          </cell>
          <cell r="G83">
            <v>692019.84</v>
          </cell>
        </row>
        <row r="84">
          <cell r="C84" t="str">
            <v>TRANSPORTES</v>
          </cell>
        </row>
        <row r="85">
          <cell r="A85" t="str">
            <v>5.5</v>
          </cell>
          <cell r="B85" t="str">
            <v>2 S 09 002 91</v>
          </cell>
          <cell r="C85" t="str">
            <v>Transporte comercial c/ basculante 10m3 rod. pav.p/ Brita (DS)</v>
          </cell>
          <cell r="D85" t="str">
            <v>tkm</v>
          </cell>
          <cell r="E85">
            <v>3249802.2570000002</v>
          </cell>
          <cell r="F85">
            <v>0.41</v>
          </cell>
          <cell r="G85">
            <v>1332418.92</v>
          </cell>
        </row>
        <row r="86">
          <cell r="A86" t="str">
            <v>5.6</v>
          </cell>
          <cell r="B86" t="str">
            <v>2 S 09 001 91</v>
          </cell>
          <cell r="C86" t="str">
            <v>Transporte comercial c/ basculante 10m3 rod. não pav.p/ Brita (DS)</v>
          </cell>
          <cell r="D86" t="str">
            <v>tkm</v>
          </cell>
          <cell r="E86">
            <v>0</v>
          </cell>
          <cell r="F86">
            <v>0.62</v>
          </cell>
          <cell r="G86">
            <v>0</v>
          </cell>
        </row>
        <row r="87">
          <cell r="A87" t="str">
            <v>5.7</v>
          </cell>
          <cell r="B87" t="str">
            <v>2 S 09 002 05</v>
          </cell>
          <cell r="C87" t="str">
            <v>Transporte local c/ basculante 10m3 rod. pav.p/ Areia (DS)</v>
          </cell>
          <cell r="D87" t="str">
            <v>tkm</v>
          </cell>
          <cell r="E87">
            <v>1252805.1409999998</v>
          </cell>
          <cell r="F87">
            <v>0.61</v>
          </cell>
          <cell r="G87">
            <v>764211.13</v>
          </cell>
        </row>
        <row r="88">
          <cell r="A88" t="str">
            <v>5.8</v>
          </cell>
          <cell r="B88" t="str">
            <v>2 S 09 002 05</v>
          </cell>
          <cell r="C88" t="str">
            <v>Transporte local c/ basculante 10m3 rod. pav.p/ Solo (DS)</v>
          </cell>
          <cell r="D88" t="str">
            <v>tkm</v>
          </cell>
          <cell r="E88">
            <v>54590.457999999999</v>
          </cell>
          <cell r="F88">
            <v>0.61</v>
          </cell>
          <cell r="G88">
            <v>33300.17</v>
          </cell>
        </row>
        <row r="89">
          <cell r="A89" t="str">
            <v>5.9</v>
          </cell>
          <cell r="B89" t="str">
            <v xml:space="preserve">2 S 09 002 90 </v>
          </cell>
          <cell r="C89" t="str">
            <v>Transporte comercial. c/ carroceria rod. pav.p/ Cimento (DS)</v>
          </cell>
          <cell r="D89" t="str">
            <v>tkm</v>
          </cell>
          <cell r="E89">
            <v>823591.929</v>
          </cell>
          <cell r="F89">
            <v>0.4</v>
          </cell>
          <cell r="G89">
            <v>329436.77</v>
          </cell>
        </row>
        <row r="90">
          <cell r="A90" t="str">
            <v>5.10</v>
          </cell>
          <cell r="B90" t="str">
            <v>2 S 09 001 90</v>
          </cell>
          <cell r="C90" t="str">
            <v>Transporte comercial c/ carroceria rod. não pav.p/ Cimento (DS)</v>
          </cell>
          <cell r="D90" t="str">
            <v>tkm</v>
          </cell>
          <cell r="E90">
            <v>0</v>
          </cell>
          <cell r="F90">
            <v>0.6</v>
          </cell>
          <cell r="G90">
            <v>0</v>
          </cell>
        </row>
        <row r="91">
          <cell r="A91" t="str">
            <v>5.11</v>
          </cell>
          <cell r="B91" t="str">
            <v>2 S 09 002 40</v>
          </cell>
          <cell r="C91" t="str">
            <v>Transporte local c/ carroceria em rod. pav. p/ Cimento (DS)</v>
          </cell>
          <cell r="D91" t="str">
            <v>tkm</v>
          </cell>
          <cell r="E91">
            <v>0</v>
          </cell>
          <cell r="F91">
            <v>0.66</v>
          </cell>
          <cell r="G91">
            <v>0</v>
          </cell>
        </row>
        <row r="92">
          <cell r="A92" t="str">
            <v>5.12</v>
          </cell>
          <cell r="B92" t="str">
            <v>2 S 09 001 40</v>
          </cell>
          <cell r="C92" t="str">
            <v>Transporte local c/ carroceria em rod. não pav.p/ Cimento (DS)</v>
          </cell>
          <cell r="D92" t="str">
            <v>tkm</v>
          </cell>
          <cell r="E92">
            <v>0</v>
          </cell>
          <cell r="F92">
            <v>0.88</v>
          </cell>
          <cell r="G92">
            <v>0</v>
          </cell>
        </row>
        <row r="94">
          <cell r="A94" t="str">
            <v>6.0</v>
          </cell>
          <cell r="C94" t="str">
            <v>SINALIZAÇÃO HORIZONTAL E VERTICAL</v>
          </cell>
          <cell r="H94">
            <v>911971.82999999984</v>
          </cell>
        </row>
        <row r="95">
          <cell r="C95" t="str">
            <v>SERVIÇOS</v>
          </cell>
        </row>
        <row r="96">
          <cell r="A96" t="str">
            <v>6.1</v>
          </cell>
          <cell r="B96" t="str">
            <v>4 S 06 100 21</v>
          </cell>
          <cell r="C96" t="str">
            <v>Pintura faixa - tinta base acrílica p/ 2 anos</v>
          </cell>
          <cell r="D96" t="str">
            <v>m²</v>
          </cell>
          <cell r="E96">
            <v>38044.502999999997</v>
          </cell>
          <cell r="F96">
            <v>17.36</v>
          </cell>
          <cell r="G96">
            <v>660452.56999999995</v>
          </cell>
        </row>
        <row r="97">
          <cell r="A97" t="str">
            <v>6.2</v>
          </cell>
          <cell r="B97" t="str">
            <v>4 S 06 200 02</v>
          </cell>
          <cell r="C97" t="str">
            <v xml:space="preserve">Forn. e implantação placa sinaliz. tot. refletiva </v>
          </cell>
          <cell r="D97" t="str">
            <v>m²</v>
          </cell>
          <cell r="E97">
            <v>102.992</v>
          </cell>
          <cell r="F97">
            <v>348.04</v>
          </cell>
          <cell r="G97">
            <v>35845.33</v>
          </cell>
        </row>
        <row r="98">
          <cell r="A98" t="str">
            <v>6.3</v>
          </cell>
          <cell r="B98" t="str">
            <v>4 S 06 121 11</v>
          </cell>
          <cell r="C98" t="str">
            <v xml:space="preserve">Forn. e colocação de tachão reflet. bidirecional </v>
          </cell>
          <cell r="D98" t="str">
            <v>und</v>
          </cell>
          <cell r="E98">
            <v>720</v>
          </cell>
          <cell r="F98">
            <v>30.3</v>
          </cell>
          <cell r="G98">
            <v>21816</v>
          </cell>
        </row>
        <row r="99">
          <cell r="A99" t="str">
            <v>6.4</v>
          </cell>
          <cell r="B99" t="str">
            <v>4 S 06 121 01</v>
          </cell>
          <cell r="C99" t="str">
            <v>Forn. e colocação de tacha reflet. bidirecional</v>
          </cell>
          <cell r="D99" t="str">
            <v>und</v>
          </cell>
          <cell r="E99">
            <v>5853</v>
          </cell>
          <cell r="F99">
            <v>12.49</v>
          </cell>
          <cell r="G99">
            <v>73103.97</v>
          </cell>
        </row>
        <row r="100">
          <cell r="A100" t="str">
            <v>6.5</v>
          </cell>
          <cell r="B100" t="str">
            <v>2 S 06 210 51</v>
          </cell>
          <cell r="C100" t="str">
            <v>Pórtico metálico com placas indicativas</v>
          </cell>
          <cell r="D100" t="str">
            <v>und</v>
          </cell>
          <cell r="E100">
            <v>3</v>
          </cell>
          <cell r="F100">
            <v>40251.32</v>
          </cell>
          <cell r="G100">
            <v>120753.96</v>
          </cell>
        </row>
        <row r="102">
          <cell r="A102" t="str">
            <v>7.0</v>
          </cell>
          <cell r="C102" t="str">
            <v>SERVIÇOS COMPLEMENTARES</v>
          </cell>
          <cell r="H102">
            <v>1287457.5399999998</v>
          </cell>
        </row>
        <row r="103">
          <cell r="C103" t="str">
            <v>SERVIÇOS</v>
          </cell>
        </row>
        <row r="104">
          <cell r="A104" t="str">
            <v>7.1</v>
          </cell>
          <cell r="B104" t="str">
            <v>2 S 06 410 00</v>
          </cell>
          <cell r="C104" t="str">
            <v>Cercas de arame farpado com suportes de madeira</v>
          </cell>
          <cell r="D104" t="str">
            <v>m</v>
          </cell>
          <cell r="E104">
            <v>12000</v>
          </cell>
          <cell r="F104">
            <v>15.84</v>
          </cell>
          <cell r="G104">
            <v>190080</v>
          </cell>
        </row>
        <row r="105">
          <cell r="A105" t="str">
            <v>7.2</v>
          </cell>
          <cell r="B105" t="str">
            <v>Serv. 08</v>
          </cell>
          <cell r="C105" t="str">
            <v>Reparo de danos físicos ao meio ambiente</v>
          </cell>
          <cell r="D105" t="str">
            <v>km</v>
          </cell>
          <cell r="E105">
            <v>117.06</v>
          </cell>
          <cell r="F105">
            <v>476.71</v>
          </cell>
          <cell r="G105">
            <v>55803.67</v>
          </cell>
        </row>
        <row r="106">
          <cell r="A106" t="str">
            <v>7.3</v>
          </cell>
          <cell r="B106" t="str">
            <v>Serv. 09</v>
          </cell>
          <cell r="C106" t="str">
            <v>Caminhonete pick-up 4x4</v>
          </cell>
          <cell r="D106" t="str">
            <v>mês</v>
          </cell>
          <cell r="E106">
            <v>18</v>
          </cell>
          <cell r="F106">
            <v>4883.1400000000003</v>
          </cell>
          <cell r="G106">
            <v>87896.52</v>
          </cell>
        </row>
        <row r="107">
          <cell r="A107" t="str">
            <v>7.4</v>
          </cell>
          <cell r="B107" t="str">
            <v>Serv. 10</v>
          </cell>
          <cell r="C107" t="str">
            <v>Elaboração do projeto final de engenharia</v>
          </cell>
          <cell r="D107" t="str">
            <v>km</v>
          </cell>
          <cell r="E107">
            <v>117.06</v>
          </cell>
          <cell r="F107">
            <v>7597.1334882965994</v>
          </cell>
          <cell r="G107">
            <v>889320.44</v>
          </cell>
        </row>
        <row r="108">
          <cell r="C108" t="str">
            <v>TRANSPORTES</v>
          </cell>
        </row>
        <row r="109">
          <cell r="A109" t="str">
            <v>7.5</v>
          </cell>
          <cell r="B109" t="str">
            <v xml:space="preserve">2 S 09 002 90 </v>
          </cell>
          <cell r="C109" t="str">
            <v>Transporte comercial. c/ carroceria rod. pav.p/ Mourão de madeira  (Cercas)</v>
          </cell>
          <cell r="D109" t="str">
            <v>tkm</v>
          </cell>
          <cell r="E109">
            <v>104317.2</v>
          </cell>
          <cell r="F109">
            <v>0.4</v>
          </cell>
          <cell r="G109">
            <v>41726.879999999997</v>
          </cell>
        </row>
        <row r="110">
          <cell r="A110" t="str">
            <v>7.6</v>
          </cell>
          <cell r="B110" t="str">
            <v>2 S 09 001 90</v>
          </cell>
          <cell r="C110" t="str">
            <v>Transporte comercial c/ carroceria rod. não pav.p/ Mourão de madeira  (Cercas)</v>
          </cell>
          <cell r="D110" t="str">
            <v>tkm</v>
          </cell>
          <cell r="E110">
            <v>37716.732000000004</v>
          </cell>
          <cell r="F110">
            <v>0.6</v>
          </cell>
          <cell r="G110">
            <v>22630.03</v>
          </cell>
        </row>
        <row r="111">
          <cell r="A111" t="str">
            <v>7.7</v>
          </cell>
          <cell r="B111" t="str">
            <v>2 S 09 002 40</v>
          </cell>
          <cell r="C111" t="str">
            <v>Transporte local c/ carroceria em rod. pav. p/ Mourão de madeira  (Cercas)</v>
          </cell>
          <cell r="D111" t="str">
            <v>tkm</v>
          </cell>
          <cell r="E111">
            <v>0</v>
          </cell>
          <cell r="F111">
            <v>0.66</v>
          </cell>
          <cell r="G111">
            <v>0</v>
          </cell>
        </row>
        <row r="112">
          <cell r="A112" t="str">
            <v>7.8</v>
          </cell>
          <cell r="B112" t="str">
            <v>2 S 09 001 40</v>
          </cell>
          <cell r="C112" t="str">
            <v>Transporte local c/ carroceria em rod. não pav.p/ Mourão de madeira  (Cercas)</v>
          </cell>
          <cell r="D112" t="str">
            <v>tkm</v>
          </cell>
          <cell r="E112">
            <v>0</v>
          </cell>
          <cell r="F112">
            <v>0.88</v>
          </cell>
          <cell r="G112">
            <v>0</v>
          </cell>
        </row>
        <row r="114">
          <cell r="F114" t="str">
            <v>TOTAL GERAL :</v>
          </cell>
          <cell r="H114">
            <v>120838839.51999998</v>
          </cell>
        </row>
        <row r="115">
          <cell r="B115" t="str">
            <v xml:space="preserve">           ESTE ORÇAMENTO IMPORTA EM R$ : 120.838.839,52  ( CENTO E VINTE MILHÕES, OITOCENTOS E TRINTA E OITO MIL, OITOCENTOS E TRINTA E NOVE REAIS E CINQÜENTA E DOIS CENTAVOS )</v>
          </cell>
        </row>
      </sheetData>
      <sheetData sheetId="16">
        <row r="29">
          <cell r="E29">
            <v>2341200</v>
          </cell>
        </row>
        <row r="64">
          <cell r="A64">
            <v>1</v>
          </cell>
          <cell r="B64" t="str">
            <v>mat. de 1ª cat. com DMT até 50 m</v>
          </cell>
          <cell r="J64">
            <v>96121</v>
          </cell>
          <cell r="K64" t="str">
            <v>m³</v>
          </cell>
        </row>
        <row r="65">
          <cell r="A65">
            <v>2</v>
          </cell>
          <cell r="B65" t="str">
            <v>mat. de 1ª cat. com DMT de 200 à 400m com carregadeira</v>
          </cell>
          <cell r="J65">
            <v>177014</v>
          </cell>
          <cell r="K65" t="str">
            <v>m³</v>
          </cell>
        </row>
        <row r="66">
          <cell r="A66">
            <v>3</v>
          </cell>
          <cell r="B66" t="str">
            <v>mat. de 1ª cat. com DMT de 400 à 600m com carregadeira</v>
          </cell>
          <cell r="J66">
            <v>379568</v>
          </cell>
          <cell r="K66" t="str">
            <v>m³</v>
          </cell>
        </row>
        <row r="67">
          <cell r="A67">
            <v>4</v>
          </cell>
          <cell r="B67" t="str">
            <v>mat. de 1ª cat. com DMT de 600 a 800m com carregadeira</v>
          </cell>
          <cell r="J67">
            <v>314377</v>
          </cell>
          <cell r="K67" t="str">
            <v>m³</v>
          </cell>
        </row>
        <row r="68">
          <cell r="A68">
            <v>5</v>
          </cell>
          <cell r="B68" t="str">
            <v>mat. de 1ª cat. com DMT de 800 à 1000m com carregadeira</v>
          </cell>
          <cell r="J68">
            <v>227590</v>
          </cell>
          <cell r="K68" t="str">
            <v>m³</v>
          </cell>
        </row>
        <row r="69">
          <cell r="A69">
            <v>6</v>
          </cell>
          <cell r="B69" t="str">
            <v>mat. de 2ª cat. com DMT de 200 à 400m com carregadeira</v>
          </cell>
          <cell r="J69">
            <v>75863</v>
          </cell>
          <cell r="K69" t="str">
            <v>m³</v>
          </cell>
        </row>
        <row r="70">
          <cell r="B70" t="str">
            <v>Volume</v>
          </cell>
          <cell r="J70">
            <v>1270533</v>
          </cell>
          <cell r="K70" t="str">
            <v>m³</v>
          </cell>
        </row>
        <row r="71">
          <cell r="B71" t="str">
            <v>Empolamento</v>
          </cell>
          <cell r="J71">
            <v>1.25</v>
          </cell>
        </row>
        <row r="72">
          <cell r="B72" t="str">
            <v>Compactação Total</v>
          </cell>
          <cell r="J72">
            <v>1016426.4</v>
          </cell>
          <cell r="K72" t="str">
            <v>m³</v>
          </cell>
        </row>
        <row r="101">
          <cell r="J101">
            <v>1537792.69</v>
          </cell>
        </row>
        <row r="121">
          <cell r="J121">
            <v>295267.24</v>
          </cell>
        </row>
        <row r="141">
          <cell r="J141">
            <v>281220.03999999998</v>
          </cell>
        </row>
        <row r="158">
          <cell r="J158">
            <v>1300746.19</v>
          </cell>
        </row>
        <row r="202">
          <cell r="J202">
            <v>133614.024</v>
          </cell>
        </row>
        <row r="211">
          <cell r="J211">
            <v>73754.941000000006</v>
          </cell>
        </row>
        <row r="220">
          <cell r="J220">
            <v>10689.121999999999</v>
          </cell>
        </row>
        <row r="229">
          <cell r="J229">
            <v>1560.895</v>
          </cell>
        </row>
      </sheetData>
      <sheetData sheetId="17">
        <row r="1">
          <cell r="G1">
            <v>6</v>
          </cell>
          <cell r="K1">
            <v>10</v>
          </cell>
          <cell r="M1">
            <v>12</v>
          </cell>
          <cell r="O1">
            <v>14</v>
          </cell>
          <cell r="Q1">
            <v>16</v>
          </cell>
          <cell r="S1">
            <v>18</v>
          </cell>
        </row>
        <row r="5">
          <cell r="B5" t="str">
            <v>MEMÓRIA DE CÁLCULO PARA TRANSPORTE DE MATERIAIS</v>
          </cell>
        </row>
        <row r="6">
          <cell r="B6" t="str">
            <v>SERVIÇO</v>
          </cell>
          <cell r="G6" t="str">
            <v>MATERIAL</v>
          </cell>
          <cell r="K6" t="str">
            <v>Transporte com Caminhão Basculante</v>
          </cell>
        </row>
        <row r="7">
          <cell r="L7" t="str">
            <v>COMERCIAL</v>
          </cell>
          <cell r="P7" t="str">
            <v>LOCAL</v>
          </cell>
        </row>
        <row r="8">
          <cell r="L8" t="str">
            <v>Rod. Pav</v>
          </cell>
          <cell r="N8" t="str">
            <v>Rod. Não Pav.</v>
          </cell>
          <cell r="P8" t="str">
            <v>Rod. Pav</v>
          </cell>
          <cell r="R8" t="str">
            <v>Rod. Não Pav.</v>
          </cell>
        </row>
        <row r="9">
          <cell r="E9" t="str">
            <v>Quantidade</v>
          </cell>
          <cell r="H9" t="str">
            <v>Fator de</v>
          </cell>
          <cell r="J9" t="str">
            <v xml:space="preserve">Peso (t)  </v>
          </cell>
          <cell r="L9" t="str">
            <v>DMT</v>
          </cell>
          <cell r="M9" t="str">
            <v>Momento de</v>
          </cell>
          <cell r="N9" t="str">
            <v>DMT.</v>
          </cell>
          <cell r="O9" t="str">
            <v>Momento de</v>
          </cell>
          <cell r="P9" t="str">
            <v>DMT</v>
          </cell>
          <cell r="Q9" t="str">
            <v>Momento de</v>
          </cell>
          <cell r="R9" t="str">
            <v>DMT.</v>
          </cell>
          <cell r="S9" t="str">
            <v>Momento de</v>
          </cell>
        </row>
        <row r="10">
          <cell r="B10" t="str">
            <v>Item</v>
          </cell>
          <cell r="C10" t="str">
            <v>Código</v>
          </cell>
          <cell r="D10" t="str">
            <v>Discriminação</v>
          </cell>
          <cell r="E10" t="str">
            <v>deTrabalho</v>
          </cell>
          <cell r="F10" t="str">
            <v>Unid.</v>
          </cell>
          <cell r="G10" t="str">
            <v>Tipo</v>
          </cell>
          <cell r="H10" t="str">
            <v>Utilização</v>
          </cell>
          <cell r="J10" t="str">
            <v>a transportar</v>
          </cell>
          <cell r="K10" t="str">
            <v>Item</v>
          </cell>
          <cell r="L10" t="str">
            <v>(km)</v>
          </cell>
          <cell r="M10" t="str">
            <v>Transp. (tkm)</v>
          </cell>
          <cell r="N10" t="str">
            <v>(km)</v>
          </cell>
          <cell r="O10" t="str">
            <v>Transp. (tkm)</v>
          </cell>
          <cell r="P10" t="str">
            <v>(km)</v>
          </cell>
          <cell r="Q10" t="str">
            <v>Transp. (tkm)</v>
          </cell>
          <cell r="R10" t="str">
            <v>(km)</v>
          </cell>
          <cell r="S10" t="str">
            <v>Transp. (tkm)</v>
          </cell>
        </row>
        <row r="11">
          <cell r="C11" t="str">
            <v>Construção de Rodovia</v>
          </cell>
        </row>
        <row r="13">
          <cell r="B13" t="str">
            <v>3.0</v>
          </cell>
          <cell r="D13" t="str">
            <v>PAVIMENTAÇÃO</v>
          </cell>
        </row>
        <row r="14">
          <cell r="B14" t="str">
            <v>3.2</v>
          </cell>
          <cell r="C14" t="str">
            <v>2 S 02 200 00</v>
          </cell>
          <cell r="D14" t="str">
            <v xml:space="preserve">Sub-base solo estabilizado granul. s/ mistura (e = 20cm) </v>
          </cell>
          <cell r="E14">
            <v>295267.24</v>
          </cell>
          <cell r="F14" t="str">
            <v>m³</v>
          </cell>
          <cell r="G14" t="str">
            <v>Solo (Jazida)</v>
          </cell>
          <cell r="H14">
            <v>1.8399999999999999</v>
          </cell>
          <cell r="I14" t="str">
            <v>t/m³</v>
          </cell>
          <cell r="J14">
            <v>543291.72199999995</v>
          </cell>
          <cell r="K14" t="str">
            <v>3.11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11.21</v>
          </cell>
          <cell r="S14">
            <v>6090300.2039999999</v>
          </cell>
        </row>
        <row r="17">
          <cell r="B17" t="str">
            <v>3.3</v>
          </cell>
          <cell r="C17" t="str">
            <v>5 S 02 993 04 (modif.)</v>
          </cell>
          <cell r="D17" t="str">
            <v xml:space="preserve">Base de solo cimento c/ mistura na pista c/ estabilizador/Recicladora de pavimento (e = 20cm) </v>
          </cell>
          <cell r="E17">
            <v>281220.03999999998</v>
          </cell>
          <cell r="F17" t="str">
            <v>m³</v>
          </cell>
          <cell r="G17" t="str">
            <v>Solo (Jazida)</v>
          </cell>
          <cell r="H17">
            <v>1.8399999999999999</v>
          </cell>
          <cell r="I17" t="str">
            <v>t/m³</v>
          </cell>
          <cell r="J17">
            <v>517444.87400000001</v>
          </cell>
          <cell r="K17" t="str">
            <v>3.12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11.21</v>
          </cell>
          <cell r="S17">
            <v>5800557.0379999997</v>
          </cell>
        </row>
        <row r="20">
          <cell r="B20" t="str">
            <v>3.6</v>
          </cell>
          <cell r="C20" t="str">
            <v>2 S 02 532 50 (modif.)</v>
          </cell>
          <cell r="D20" t="str">
            <v xml:space="preserve">Mistura betuminosa usinada a quente - MBUQ ( Pista e = 5cm e Acost. = 3 cm ) </v>
          </cell>
          <cell r="E20">
            <v>133614.024</v>
          </cell>
          <cell r="F20" t="str">
            <v>t</v>
          </cell>
          <cell r="G20" t="str">
            <v>Areia</v>
          </cell>
          <cell r="H20">
            <v>0.70399999999999996</v>
          </cell>
          <cell r="I20" t="str">
            <v>t/t</v>
          </cell>
          <cell r="J20">
            <v>94064.273000000001</v>
          </cell>
          <cell r="K20" t="str">
            <v>3.21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61.09</v>
          </cell>
          <cell r="Q20">
            <v>5746386.4380000001</v>
          </cell>
          <cell r="R20">
            <v>0</v>
          </cell>
          <cell r="S20">
            <v>0</v>
          </cell>
        </row>
        <row r="21">
          <cell r="G21" t="str">
            <v>Massa AAUQ</v>
          </cell>
          <cell r="H21">
            <v>1</v>
          </cell>
          <cell r="I21" t="str">
            <v>t/t</v>
          </cell>
          <cell r="J21">
            <v>133614.024</v>
          </cell>
          <cell r="K21" t="str">
            <v>3.22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32.692</v>
          </cell>
          <cell r="Q21">
            <v>4368109.6730000004</v>
          </cell>
          <cell r="R21">
            <v>0</v>
          </cell>
          <cell r="S21">
            <v>0</v>
          </cell>
        </row>
        <row r="22">
          <cell r="G22" t="str">
            <v>Brita</v>
          </cell>
          <cell r="H22">
            <v>6.6666666666666666E-2</v>
          </cell>
          <cell r="I22" t="str">
            <v>t/t</v>
          </cell>
          <cell r="J22">
            <v>8907.6020000000008</v>
          </cell>
          <cell r="K22" t="str">
            <v>3.25</v>
          </cell>
          <cell r="L22">
            <v>199.5</v>
          </cell>
          <cell r="M22">
            <v>1777066.5989999999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G23" t="str">
            <v>Brita</v>
          </cell>
          <cell r="H23">
            <v>6.6666666666666666E-2</v>
          </cell>
          <cell r="I23" t="str">
            <v>t/</v>
          </cell>
          <cell r="J23">
            <v>8907.6020000000008</v>
          </cell>
          <cell r="K23" t="str">
            <v>3.26</v>
          </cell>
          <cell r="L23">
            <v>199.5</v>
          </cell>
          <cell r="M23">
            <v>1777066.5989999999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B25" t="str">
            <v>4.0</v>
          </cell>
          <cell r="D25" t="str">
            <v>OBRAS DE ARTE CORRENTES</v>
          </cell>
          <cell r="M25">
            <v>38289.020000000004</v>
          </cell>
          <cell r="O25">
            <v>13919.602999999999</v>
          </cell>
          <cell r="Q25">
            <v>7454.6909999999998</v>
          </cell>
          <cell r="S25">
            <v>7142.2989999999991</v>
          </cell>
        </row>
        <row r="26">
          <cell r="B26" t="str">
            <v>4.1</v>
          </cell>
          <cell r="C26" t="str">
            <v>2 S 04 100 53 (modif.)</v>
          </cell>
          <cell r="D26" t="str">
            <v>Corpo BSTC D=1,00 m BC/PC</v>
          </cell>
          <cell r="E26">
            <v>64</v>
          </cell>
          <cell r="F26" t="str">
            <v>m</v>
          </cell>
          <cell r="G26" t="str">
            <v>Areia</v>
          </cell>
          <cell r="H26">
            <v>0.4007</v>
          </cell>
          <cell r="I26" t="str">
            <v>t/m</v>
          </cell>
          <cell r="J26">
            <v>25.645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61.09</v>
          </cell>
          <cell r="Q26">
            <v>1566.653</v>
          </cell>
          <cell r="R26">
            <v>58.53</v>
          </cell>
          <cell r="S26">
            <v>1501.002</v>
          </cell>
        </row>
        <row r="27">
          <cell r="G27" t="str">
            <v>Brita</v>
          </cell>
          <cell r="H27">
            <v>0.78169999999999995</v>
          </cell>
          <cell r="I27" t="str">
            <v>t/m</v>
          </cell>
          <cell r="J27">
            <v>50.029000000000003</v>
          </cell>
          <cell r="L27">
            <v>161</v>
          </cell>
          <cell r="M27">
            <v>8054.6689999999999</v>
          </cell>
          <cell r="N27">
            <v>58.53</v>
          </cell>
          <cell r="O27">
            <v>2928.1970000000001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 t="str">
            <v>Rachão</v>
          </cell>
          <cell r="H28">
            <v>0.25650000000000001</v>
          </cell>
          <cell r="I28" t="str">
            <v>t/m</v>
          </cell>
          <cell r="J28">
            <v>16.416</v>
          </cell>
          <cell r="L28">
            <v>161</v>
          </cell>
          <cell r="M28">
            <v>2642.9760000000001</v>
          </cell>
          <cell r="N28">
            <v>58.53</v>
          </cell>
          <cell r="O28">
            <v>960.82799999999997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31">
          <cell r="B31" t="str">
            <v>4.2</v>
          </cell>
          <cell r="C31" t="str">
            <v>2 S 04 110 51 (modif.)</v>
          </cell>
          <cell r="D31" t="str">
            <v xml:space="preserve">Corpo BDTC D=1,00 m BC/PC </v>
          </cell>
          <cell r="E31">
            <v>48</v>
          </cell>
          <cell r="F31" t="str">
            <v>m</v>
          </cell>
          <cell r="G31" t="str">
            <v>Areia</v>
          </cell>
          <cell r="H31">
            <v>0.98050000000000004</v>
          </cell>
          <cell r="I31" t="str">
            <v>t/m</v>
          </cell>
          <cell r="J31">
            <v>47.064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61.09</v>
          </cell>
          <cell r="Q31">
            <v>2875.14</v>
          </cell>
          <cell r="R31">
            <v>58.53</v>
          </cell>
          <cell r="S31">
            <v>2754.6559999999999</v>
          </cell>
        </row>
        <row r="32">
          <cell r="G32" t="str">
            <v>Brita</v>
          </cell>
          <cell r="H32">
            <v>1.7032</v>
          </cell>
          <cell r="I32" t="str">
            <v>t/m</v>
          </cell>
          <cell r="J32">
            <v>81.754000000000005</v>
          </cell>
          <cell r="L32">
            <v>161</v>
          </cell>
          <cell r="M32">
            <v>13162.394</v>
          </cell>
          <cell r="N32">
            <v>58.53</v>
          </cell>
          <cell r="O32">
            <v>4785.0619999999999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G33" t="str">
            <v>Rachão</v>
          </cell>
          <cell r="H33">
            <v>0.63449999999999995</v>
          </cell>
          <cell r="I33" t="str">
            <v>t/m</v>
          </cell>
          <cell r="J33">
            <v>30.456</v>
          </cell>
          <cell r="L33">
            <v>161</v>
          </cell>
          <cell r="M33">
            <v>4903.4160000000002</v>
          </cell>
          <cell r="N33">
            <v>58.53</v>
          </cell>
          <cell r="O33">
            <v>1782.59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6">
          <cell r="B36" t="str">
            <v>4.3</v>
          </cell>
          <cell r="C36" t="str">
            <v>2 S 04 101 53 (modif.)</v>
          </cell>
          <cell r="D36" t="str">
            <v>Boca BSTC D=1,00 m normal BC/PC</v>
          </cell>
          <cell r="E36">
            <v>8</v>
          </cell>
          <cell r="F36" t="str">
            <v>und</v>
          </cell>
          <cell r="G36" t="str">
            <v>Areia</v>
          </cell>
          <cell r="H36">
            <v>2.5246</v>
          </cell>
          <cell r="I36" t="str">
            <v>t/und</v>
          </cell>
          <cell r="J36">
            <v>20.196999999999999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61.09</v>
          </cell>
          <cell r="Q36">
            <v>1233.835</v>
          </cell>
          <cell r="R36">
            <v>58.53</v>
          </cell>
          <cell r="S36">
            <v>1182.1300000000001</v>
          </cell>
        </row>
        <row r="37">
          <cell r="G37" t="str">
            <v>Brita</v>
          </cell>
          <cell r="H37">
            <v>1.8476999999999999</v>
          </cell>
          <cell r="I37" t="str">
            <v>t/und</v>
          </cell>
          <cell r="J37">
            <v>14.782</v>
          </cell>
          <cell r="L37">
            <v>161</v>
          </cell>
          <cell r="M37">
            <v>2379.902</v>
          </cell>
          <cell r="N37">
            <v>58.53</v>
          </cell>
          <cell r="O37">
            <v>865.19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G38" t="str">
            <v>Rachão</v>
          </cell>
          <cell r="H38">
            <v>1.6052</v>
          </cell>
          <cell r="I38" t="str">
            <v>t/und</v>
          </cell>
          <cell r="J38">
            <v>12.842000000000001</v>
          </cell>
          <cell r="L38">
            <v>161</v>
          </cell>
          <cell r="M38">
            <v>2067.5619999999999</v>
          </cell>
          <cell r="N38">
            <v>58.53</v>
          </cell>
          <cell r="O38">
            <v>751.64200000000005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41">
          <cell r="B41" t="str">
            <v>4.4</v>
          </cell>
          <cell r="C41" t="str">
            <v>2 S 04 111 51 (modif.)</v>
          </cell>
          <cell r="D41" t="str">
            <v>Boca BDTC D=1,00 m normal BC/PC</v>
          </cell>
          <cell r="E41">
            <v>8</v>
          </cell>
          <cell r="F41" t="str">
            <v>und</v>
          </cell>
          <cell r="G41" t="str">
            <v>Areia</v>
          </cell>
          <cell r="H41">
            <v>3.6402999999999999</v>
          </cell>
          <cell r="I41" t="str">
            <v>t/und</v>
          </cell>
          <cell r="J41">
            <v>29.122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61.09</v>
          </cell>
          <cell r="Q41">
            <v>1779.0630000000001</v>
          </cell>
          <cell r="R41">
            <v>58.53</v>
          </cell>
          <cell r="S41">
            <v>1704.511</v>
          </cell>
        </row>
        <row r="42">
          <cell r="G42" t="str">
            <v>Brita</v>
          </cell>
          <cell r="H42">
            <v>2.6448999999999998</v>
          </cell>
          <cell r="I42" t="str">
            <v>t/und</v>
          </cell>
          <cell r="J42">
            <v>21.158999999999999</v>
          </cell>
          <cell r="L42">
            <v>161</v>
          </cell>
          <cell r="M42">
            <v>3406.5990000000002</v>
          </cell>
          <cell r="N42">
            <v>58.53</v>
          </cell>
          <cell r="O42">
            <v>1238.4359999999999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G43" t="str">
            <v>Rachão</v>
          </cell>
          <cell r="H43">
            <v>1.2977000000000001</v>
          </cell>
          <cell r="I43" t="str">
            <v>t/und</v>
          </cell>
          <cell r="J43">
            <v>10.382</v>
          </cell>
          <cell r="L43">
            <v>161</v>
          </cell>
          <cell r="M43">
            <v>1671.502</v>
          </cell>
          <cell r="N43">
            <v>58.53</v>
          </cell>
          <cell r="O43">
            <v>607.65800000000002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7">
          <cell r="B47" t="str">
            <v>5.0</v>
          </cell>
          <cell r="D47" t="str">
            <v>DRENAGEM SUPERFICIAL</v>
          </cell>
          <cell r="M47">
            <v>3249802.2570000002</v>
          </cell>
          <cell r="O47">
            <v>0</v>
          </cell>
          <cell r="Q47">
            <v>1307395.5989999999</v>
          </cell>
          <cell r="S47">
            <v>0</v>
          </cell>
        </row>
        <row r="48">
          <cell r="B48" t="str">
            <v>5.1</v>
          </cell>
          <cell r="C48" t="str">
            <v>2 S 04 910 55 (modif.)</v>
          </cell>
          <cell r="D48" t="str">
            <v>Meio-fio de concreto - MFC 05 BC</v>
          </cell>
          <cell r="E48">
            <v>93648</v>
          </cell>
          <cell r="F48" t="str">
            <v>m</v>
          </cell>
          <cell r="G48" t="str">
            <v>Areia</v>
          </cell>
          <cell r="H48">
            <v>6.7599999999999993E-2</v>
          </cell>
          <cell r="I48" t="str">
            <v>t/m</v>
          </cell>
          <cell r="J48">
            <v>6330.6049999999996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119.62</v>
          </cell>
          <cell r="Q48">
            <v>757266.97</v>
          </cell>
          <cell r="R48">
            <v>0</v>
          </cell>
          <cell r="S48">
            <v>0</v>
          </cell>
        </row>
        <row r="49">
          <cell r="G49" t="str">
            <v>Brita</v>
          </cell>
          <cell r="H49">
            <v>0.1181</v>
          </cell>
          <cell r="I49" t="str">
            <v>t/m</v>
          </cell>
          <cell r="J49">
            <v>11059.829</v>
          </cell>
          <cell r="L49">
            <v>219.53</v>
          </cell>
          <cell r="M49">
            <v>2427964.2599999998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2">
          <cell r="B52" t="str">
            <v>5.2</v>
          </cell>
          <cell r="C52" t="str">
            <v>2 S 04 900 52 (modif.)</v>
          </cell>
          <cell r="D52" t="str">
            <v>Sarjeta triangular de concreto - STC 02 BC</v>
          </cell>
          <cell r="E52">
            <v>18730</v>
          </cell>
          <cell r="F52" t="str">
            <v>m</v>
          </cell>
          <cell r="G52" t="str">
            <v>Areia</v>
          </cell>
          <cell r="H52">
            <v>0.106</v>
          </cell>
          <cell r="I52" t="str">
            <v>t/m</v>
          </cell>
          <cell r="J52">
            <v>1985.38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119.62</v>
          </cell>
          <cell r="Q52">
            <v>237491.15599999999</v>
          </cell>
          <cell r="R52">
            <v>0</v>
          </cell>
          <cell r="S52">
            <v>0</v>
          </cell>
        </row>
        <row r="53">
          <cell r="G53" t="str">
            <v>Brita</v>
          </cell>
          <cell r="H53">
            <v>9.5799999999999996E-2</v>
          </cell>
          <cell r="I53" t="str">
            <v>t/m</v>
          </cell>
          <cell r="J53">
            <v>1794.3340000000001</v>
          </cell>
          <cell r="L53">
            <v>219.53</v>
          </cell>
          <cell r="M53">
            <v>393910.14299999998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G54" t="str">
            <v>Solo (Jazida)</v>
          </cell>
          <cell r="H54">
            <v>0.26</v>
          </cell>
          <cell r="I54" t="str">
            <v>t/m</v>
          </cell>
          <cell r="J54">
            <v>4869.8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11.21</v>
          </cell>
          <cell r="Q54">
            <v>54590.457999999999</v>
          </cell>
          <cell r="R54">
            <v>0</v>
          </cell>
          <cell r="S54">
            <v>0</v>
          </cell>
        </row>
        <row r="57">
          <cell r="B57" t="str">
            <v>5.3</v>
          </cell>
          <cell r="C57" t="str">
            <v>2 S 04 942 52 (modif.)</v>
          </cell>
          <cell r="D57" t="str">
            <v>Entrada d'água - EDA 02 BC</v>
          </cell>
          <cell r="E57">
            <v>2341</v>
          </cell>
          <cell r="F57" t="str">
            <v>und</v>
          </cell>
          <cell r="G57" t="str">
            <v>Areia</v>
          </cell>
          <cell r="H57">
            <v>0.1953</v>
          </cell>
          <cell r="I57" t="str">
            <v>t/und</v>
          </cell>
          <cell r="J57">
            <v>457.197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119.62</v>
          </cell>
          <cell r="Q57">
            <v>54689.904999999999</v>
          </cell>
          <cell r="R57">
            <v>0</v>
          </cell>
          <cell r="S57">
            <v>0</v>
          </cell>
        </row>
        <row r="58">
          <cell r="G58" t="str">
            <v>Brita</v>
          </cell>
          <cell r="H58">
            <v>0.1764</v>
          </cell>
          <cell r="I58" t="str">
            <v>t/und</v>
          </cell>
          <cell r="J58">
            <v>412.952</v>
          </cell>
          <cell r="L58">
            <v>219.53</v>
          </cell>
          <cell r="M58">
            <v>90655.353000000003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1">
          <cell r="B61" t="str">
            <v>5.4</v>
          </cell>
          <cell r="C61" t="str">
            <v>2 S 04 940 52 (modif.)</v>
          </cell>
          <cell r="D61" t="str">
            <v>Descida d'água tipo rap.canal retang.-DAR 02 BC</v>
          </cell>
          <cell r="E61">
            <v>8896</v>
          </cell>
          <cell r="F61" t="str">
            <v>m</v>
          </cell>
          <cell r="G61" t="str">
            <v>Areia</v>
          </cell>
          <cell r="H61">
            <v>0.19109999999999999</v>
          </cell>
          <cell r="I61" t="str">
            <v>t/m</v>
          </cell>
          <cell r="J61">
            <v>1700.0260000000001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119.62</v>
          </cell>
          <cell r="Q61">
            <v>203357.11</v>
          </cell>
          <cell r="R61">
            <v>0</v>
          </cell>
          <cell r="S61">
            <v>0</v>
          </cell>
        </row>
        <row r="62">
          <cell r="G62" t="str">
            <v>Brita</v>
          </cell>
          <cell r="H62">
            <v>0.17269999999999999</v>
          </cell>
          <cell r="I62" t="str">
            <v>t/m</v>
          </cell>
          <cell r="J62">
            <v>1536.3389999999999</v>
          </cell>
          <cell r="L62">
            <v>219.53</v>
          </cell>
          <cell r="M62">
            <v>337272.50099999999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6">
          <cell r="D66" t="str">
            <v xml:space="preserve">T O T A L </v>
          </cell>
          <cell r="M66">
            <v>3288091.2770000002</v>
          </cell>
          <cell r="O66">
            <v>13919.602999999999</v>
          </cell>
          <cell r="Q66">
            <v>1314850.29</v>
          </cell>
          <cell r="S66">
            <v>7142.2989999999991</v>
          </cell>
        </row>
        <row r="68">
          <cell r="M68">
            <v>3288091.2770000002</v>
          </cell>
          <cell r="O68">
            <v>13919.603000000001</v>
          </cell>
          <cell r="Q68">
            <v>1314850.2899999998</v>
          </cell>
          <cell r="S68">
            <v>7142.299</v>
          </cell>
        </row>
        <row r="69">
          <cell r="M69">
            <v>0</v>
          </cell>
          <cell r="O69">
            <v>0</v>
          </cell>
          <cell r="Q69">
            <v>0</v>
          </cell>
          <cell r="S69">
            <v>0</v>
          </cell>
        </row>
      </sheetData>
      <sheetData sheetId="18">
        <row r="1">
          <cell r="G1">
            <v>6</v>
          </cell>
          <cell r="K1">
            <v>10</v>
          </cell>
          <cell r="M1">
            <v>12</v>
          </cell>
          <cell r="O1">
            <v>14</v>
          </cell>
          <cell r="Q1">
            <v>16</v>
          </cell>
          <cell r="S1">
            <v>18</v>
          </cell>
        </row>
        <row r="2">
          <cell r="B2" t="str">
            <v>GOVERNO DO ESTADO DO PIAUÍ</v>
          </cell>
        </row>
        <row r="3">
          <cell r="B3" t="str">
            <v>DEPARTAMENTO DE ESTRADAS DE RODAGEM DO PIAUÍ - DER-PI</v>
          </cell>
        </row>
        <row r="4">
          <cell r="B4" t="str">
            <v>RODOVIA PI-397, TRECHO : ENTRONC. PI-324 (SEBASTIÃO LEAL) / ENTRONC. PI-395 (PALMEIRA DO PIAUÍ)., COM EXTENSAO DE 117,060 KM</v>
          </cell>
        </row>
        <row r="5">
          <cell r="B5" t="str">
            <v>MEMÓRIA DE CÁLCULO PARA TRANSPORTE DE MATERIAIS</v>
          </cell>
        </row>
        <row r="6">
          <cell r="B6" t="str">
            <v>SERVIÇO</v>
          </cell>
          <cell r="G6" t="str">
            <v>MATERIAL</v>
          </cell>
          <cell r="K6" t="str">
            <v>Transporte com Caminhão Carroceria</v>
          </cell>
        </row>
        <row r="7">
          <cell r="L7" t="str">
            <v>COMERCIAL</v>
          </cell>
          <cell r="P7" t="str">
            <v>LOCAL</v>
          </cell>
        </row>
        <row r="8">
          <cell r="L8" t="str">
            <v>Rod. Pav</v>
          </cell>
          <cell r="N8" t="str">
            <v>Rod. Não Pav.</v>
          </cell>
          <cell r="P8" t="str">
            <v>Rod. Pav</v>
          </cell>
          <cell r="R8" t="str">
            <v>Rod. Não Pav.</v>
          </cell>
        </row>
        <row r="9">
          <cell r="E9" t="str">
            <v>Quantidade</v>
          </cell>
          <cell r="H9" t="str">
            <v>Fator de</v>
          </cell>
          <cell r="J9" t="str">
            <v xml:space="preserve">Peso (t)  </v>
          </cell>
          <cell r="L9" t="str">
            <v>DMT</v>
          </cell>
          <cell r="M9" t="str">
            <v>Momento de</v>
          </cell>
          <cell r="N9" t="str">
            <v>DMT.</v>
          </cell>
          <cell r="O9" t="str">
            <v>Momento de</v>
          </cell>
          <cell r="P9" t="str">
            <v>DMT</v>
          </cell>
          <cell r="Q9" t="str">
            <v>Momento de</v>
          </cell>
          <cell r="R9" t="str">
            <v>DMT.</v>
          </cell>
          <cell r="S9" t="str">
            <v>Momento de</v>
          </cell>
        </row>
        <row r="10">
          <cell r="B10" t="str">
            <v>Item</v>
          </cell>
          <cell r="C10" t="str">
            <v>Código</v>
          </cell>
          <cell r="D10" t="str">
            <v>Discriminação</v>
          </cell>
          <cell r="E10" t="str">
            <v>deTrabalho</v>
          </cell>
          <cell r="F10" t="str">
            <v>Unid.</v>
          </cell>
          <cell r="G10" t="str">
            <v>Tipo</v>
          </cell>
          <cell r="H10" t="str">
            <v>Utilização</v>
          </cell>
          <cell r="J10" t="str">
            <v>a transportar</v>
          </cell>
          <cell r="K10" t="str">
            <v>Item</v>
          </cell>
          <cell r="L10" t="str">
            <v>(km)</v>
          </cell>
          <cell r="M10" t="str">
            <v>Transp. (tkm)</v>
          </cell>
          <cell r="N10" t="str">
            <v>(km)</v>
          </cell>
          <cell r="O10" t="str">
            <v>Transp. (tkm)</v>
          </cell>
          <cell r="P10" t="str">
            <v>(km)</v>
          </cell>
          <cell r="Q10" t="str">
            <v>Transp. (tkm)</v>
          </cell>
          <cell r="R10" t="str">
            <v>(km)</v>
          </cell>
          <cell r="S10" t="str">
            <v>Transp. (tkm)</v>
          </cell>
        </row>
        <row r="11">
          <cell r="C11" t="str">
            <v>Construção de Rodovia</v>
          </cell>
        </row>
        <row r="13">
          <cell r="B13" t="str">
            <v>3.0</v>
          </cell>
          <cell r="D13" t="str">
            <v>PAVIMENTAÇÃO</v>
          </cell>
          <cell r="M13">
            <v>8113873.5370000005</v>
          </cell>
          <cell r="O13">
            <v>0</v>
          </cell>
          <cell r="Q13">
            <v>0</v>
          </cell>
          <cell r="S13">
            <v>0</v>
          </cell>
        </row>
        <row r="14">
          <cell r="B14" t="str">
            <v>3.3</v>
          </cell>
          <cell r="C14" t="str">
            <v>5 S 02 993 04 (modif.)</v>
          </cell>
          <cell r="D14" t="str">
            <v xml:space="preserve">Base de solo cimento c/ mistura na pista c/ estabilizador/Recicladora de pavimento (e = 20cm) </v>
          </cell>
          <cell r="E14">
            <v>281220.03999999998</v>
          </cell>
          <cell r="F14" t="str">
            <v>m³</v>
          </cell>
          <cell r="G14" t="str">
            <v>Cimento Portland</v>
          </cell>
          <cell r="H14">
            <v>5.5199999999999999E-2</v>
          </cell>
          <cell r="I14" t="str">
            <v>t/m³</v>
          </cell>
          <cell r="J14">
            <v>15523.346</v>
          </cell>
          <cell r="K14" t="str">
            <v>3.24</v>
          </cell>
          <cell r="L14">
            <v>419.53</v>
          </cell>
          <cell r="M14">
            <v>6512509.3470000001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3.6</v>
          </cell>
          <cell r="C15" t="str">
            <v>2 S 02 532 50 (modif.)</v>
          </cell>
          <cell r="D15" t="str">
            <v xml:space="preserve">Mistura betuminosa usinada a quente - MBUQ ( Pista e = 5cm e Acost. = 3 cm ) </v>
          </cell>
          <cell r="E15">
            <v>133614.024</v>
          </cell>
          <cell r="F15" t="str">
            <v>t</v>
          </cell>
          <cell r="G15" t="str">
            <v>Filler (Cimento Portland)</v>
          </cell>
          <cell r="H15">
            <v>0.03</v>
          </cell>
          <cell r="I15" t="str">
            <v>t/t</v>
          </cell>
          <cell r="J15">
            <v>4008.4209999999998</v>
          </cell>
          <cell r="K15" t="str">
            <v>3.23</v>
          </cell>
          <cell r="L15">
            <v>399.5</v>
          </cell>
          <cell r="M15">
            <v>1601364.19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8">
          <cell r="B18" t="str">
            <v>4.0</v>
          </cell>
          <cell r="D18" t="str">
            <v>OBRAS DE ARTE CORRENTES</v>
          </cell>
          <cell r="M18">
            <v>23127.63</v>
          </cell>
          <cell r="O18">
            <v>3794.4999999999995</v>
          </cell>
          <cell r="Q18">
            <v>0</v>
          </cell>
          <cell r="S18">
            <v>5298.7190000000001</v>
          </cell>
        </row>
        <row r="19">
          <cell r="B19" t="str">
            <v>4.1</v>
          </cell>
          <cell r="C19" t="str">
            <v>2 S 04 100 53 (modif.)</v>
          </cell>
          <cell r="D19" t="str">
            <v>Corpo BSTC D=1,00 m BC/PC</v>
          </cell>
          <cell r="E19">
            <v>64</v>
          </cell>
          <cell r="F19" t="str">
            <v>m</v>
          </cell>
          <cell r="G19" t="str">
            <v>tubo</v>
          </cell>
          <cell r="H19">
            <v>1.0129999999999999</v>
          </cell>
          <cell r="I19" t="str">
            <v>t/m</v>
          </cell>
          <cell r="J19">
            <v>64.83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32.692</v>
          </cell>
          <cell r="S19">
            <v>2119.422</v>
          </cell>
        </row>
        <row r="20">
          <cell r="E20">
            <v>64</v>
          </cell>
          <cell r="F20" t="str">
            <v>m</v>
          </cell>
          <cell r="G20" t="str">
            <v>Cimento Portland</v>
          </cell>
          <cell r="H20">
            <v>0.27760000000000001</v>
          </cell>
          <cell r="I20" t="str">
            <v>t/m</v>
          </cell>
          <cell r="J20">
            <v>17.77</v>
          </cell>
          <cell r="L20">
            <v>361</v>
          </cell>
          <cell r="M20">
            <v>6414.97</v>
          </cell>
          <cell r="N20">
            <v>58.53</v>
          </cell>
          <cell r="O20">
            <v>1040.078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E21">
            <v>64</v>
          </cell>
          <cell r="F21" t="str">
            <v>m</v>
          </cell>
          <cell r="G21" t="str">
            <v>Madeira</v>
          </cell>
          <cell r="H21">
            <v>5.5999999999999999E-3</v>
          </cell>
          <cell r="I21" t="str">
            <v>t/m</v>
          </cell>
          <cell r="J21">
            <v>0.36</v>
          </cell>
          <cell r="L21">
            <v>161</v>
          </cell>
          <cell r="M21">
            <v>57.96</v>
          </cell>
          <cell r="N21">
            <v>58.53</v>
          </cell>
          <cell r="O21">
            <v>21.071000000000002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4">
          <cell r="B24" t="str">
            <v>4.2</v>
          </cell>
          <cell r="C24" t="str">
            <v>2 S 04 110 51 (modif.)</v>
          </cell>
          <cell r="D24" t="str">
            <v xml:space="preserve">Corpo BDTC D=1,00 m BC/PC </v>
          </cell>
          <cell r="E24">
            <v>48</v>
          </cell>
          <cell r="F24" t="str">
            <v>m</v>
          </cell>
          <cell r="G24" t="str">
            <v>tubo</v>
          </cell>
          <cell r="H24">
            <v>2.0259999999999998</v>
          </cell>
          <cell r="I24" t="str">
            <v>t/m</v>
          </cell>
          <cell r="J24">
            <v>97.25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32.692</v>
          </cell>
          <cell r="S24">
            <v>3179.297</v>
          </cell>
        </row>
        <row r="25">
          <cell r="E25">
            <v>48</v>
          </cell>
          <cell r="F25" t="str">
            <v>m</v>
          </cell>
          <cell r="G25" t="str">
            <v>Cimento Portland</v>
          </cell>
          <cell r="H25">
            <v>0.61460000000000004</v>
          </cell>
          <cell r="I25" t="str">
            <v>t/m</v>
          </cell>
          <cell r="J25">
            <v>29.5</v>
          </cell>
          <cell r="L25">
            <v>361</v>
          </cell>
          <cell r="M25">
            <v>10649.5</v>
          </cell>
          <cell r="N25">
            <v>58.53</v>
          </cell>
          <cell r="O25">
            <v>1726.635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E26">
            <v>48</v>
          </cell>
          <cell r="F26" t="str">
            <v>m</v>
          </cell>
          <cell r="G26" t="str">
            <v>Madeira</v>
          </cell>
          <cell r="H26">
            <v>5.5999999999999999E-3</v>
          </cell>
          <cell r="I26" t="str">
            <v>t/m</v>
          </cell>
          <cell r="J26">
            <v>0.27</v>
          </cell>
          <cell r="L26">
            <v>161</v>
          </cell>
          <cell r="M26">
            <v>43.47</v>
          </cell>
          <cell r="N26">
            <v>58.53</v>
          </cell>
          <cell r="O26">
            <v>15.803000000000001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9">
          <cell r="B29" t="str">
            <v>4.3</v>
          </cell>
          <cell r="C29" t="str">
            <v>2 S 04 101 53 (modif.)</v>
          </cell>
          <cell r="D29" t="str">
            <v>Boca BSTC D=1,00 m normal BC/PC</v>
          </cell>
          <cell r="E29">
            <v>8</v>
          </cell>
          <cell r="F29" t="str">
            <v>und</v>
          </cell>
          <cell r="G29" t="str">
            <v>Cimento Portland</v>
          </cell>
          <cell r="H29">
            <v>0.82899999999999996</v>
          </cell>
          <cell r="I29" t="str">
            <v>t/und</v>
          </cell>
          <cell r="J29">
            <v>6.63</v>
          </cell>
          <cell r="L29">
            <v>361</v>
          </cell>
          <cell r="M29">
            <v>2393.4299999999998</v>
          </cell>
          <cell r="N29">
            <v>58.53</v>
          </cell>
          <cell r="O29">
            <v>388.05399999999997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E30">
            <v>8</v>
          </cell>
          <cell r="F30" t="str">
            <v>und</v>
          </cell>
          <cell r="G30" t="str">
            <v>Madeira</v>
          </cell>
          <cell r="H30">
            <v>3.9199999999999999E-2</v>
          </cell>
          <cell r="I30" t="str">
            <v>t/und</v>
          </cell>
          <cell r="J30">
            <v>0.31</v>
          </cell>
          <cell r="L30">
            <v>161</v>
          </cell>
          <cell r="M30">
            <v>49.91</v>
          </cell>
          <cell r="N30">
            <v>58.53</v>
          </cell>
          <cell r="O30">
            <v>18.143999999999998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3">
          <cell r="B33" t="str">
            <v>4.4</v>
          </cell>
          <cell r="C33" t="str">
            <v>2 S 04 111 51 (modif.)</v>
          </cell>
          <cell r="D33" t="str">
            <v>Boca BDTC D=1,00 m normal BC/PC</v>
          </cell>
          <cell r="E33">
            <v>8</v>
          </cell>
          <cell r="F33" t="str">
            <v>und</v>
          </cell>
          <cell r="G33" t="str">
            <v>Cimento Portland</v>
          </cell>
          <cell r="H33">
            <v>1.1942999999999999</v>
          </cell>
          <cell r="I33" t="str">
            <v>t/und</v>
          </cell>
          <cell r="J33">
            <v>9.5500000000000007</v>
          </cell>
          <cell r="L33">
            <v>361</v>
          </cell>
          <cell r="M33">
            <v>3447.55</v>
          </cell>
          <cell r="N33">
            <v>58.53</v>
          </cell>
          <cell r="O33">
            <v>558.96199999999999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E34">
            <v>8</v>
          </cell>
          <cell r="F34" t="str">
            <v>und</v>
          </cell>
          <cell r="G34" t="str">
            <v>Madeira</v>
          </cell>
          <cell r="H34">
            <v>5.5E-2</v>
          </cell>
          <cell r="I34" t="str">
            <v>t/und</v>
          </cell>
          <cell r="J34">
            <v>0.44</v>
          </cell>
          <cell r="L34">
            <v>161</v>
          </cell>
          <cell r="M34">
            <v>70.84</v>
          </cell>
          <cell r="N34">
            <v>58.53</v>
          </cell>
          <cell r="O34">
            <v>25.753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8">
          <cell r="B38" t="str">
            <v>5.0</v>
          </cell>
          <cell r="D38" t="str">
            <v>DRENAGEM SUPERFICIAL</v>
          </cell>
          <cell r="M38">
            <v>823591.929</v>
          </cell>
          <cell r="O38">
            <v>0</v>
          </cell>
          <cell r="Q38">
            <v>0</v>
          </cell>
          <cell r="S38">
            <v>0</v>
          </cell>
        </row>
        <row r="39">
          <cell r="B39" t="str">
            <v>5.1</v>
          </cell>
          <cell r="C39" t="str">
            <v>2 S 04 910 55 (modif.)</v>
          </cell>
          <cell r="D39" t="str">
            <v>Meio-fio de concreto - MFC 05 BC</v>
          </cell>
          <cell r="E39">
            <v>93648</v>
          </cell>
          <cell r="F39" t="str">
            <v>m</v>
          </cell>
          <cell r="G39" t="str">
            <v>Cimento Portland</v>
          </cell>
          <cell r="H39">
            <v>1.24E-2</v>
          </cell>
          <cell r="I39" t="str">
            <v>t/m</v>
          </cell>
          <cell r="J39">
            <v>1161.24</v>
          </cell>
          <cell r="L39">
            <v>419.53</v>
          </cell>
          <cell r="M39">
            <v>487175.01699999999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2">
          <cell r="B42" t="str">
            <v>5.2</v>
          </cell>
          <cell r="C42" t="str">
            <v>2 S 04 900 52 (modif.)</v>
          </cell>
          <cell r="D42" t="str">
            <v>Sarjeta triangular de concreto - STC 02 BC</v>
          </cell>
          <cell r="E42">
            <v>18730</v>
          </cell>
          <cell r="F42" t="str">
            <v>m</v>
          </cell>
          <cell r="G42" t="str">
            <v>Cimento Portland</v>
          </cell>
          <cell r="H42">
            <v>2.052E-2</v>
          </cell>
          <cell r="I42" t="str">
            <v>t/m</v>
          </cell>
          <cell r="J42">
            <v>384.34</v>
          </cell>
          <cell r="L42">
            <v>419.53</v>
          </cell>
          <cell r="M42">
            <v>161242.16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5">
          <cell r="B45" t="str">
            <v>5.3</v>
          </cell>
          <cell r="C45" t="str">
            <v>2 S 04 942 52 (modif.)</v>
          </cell>
          <cell r="D45" t="str">
            <v>Entrada d'água - EDA 02 BC</v>
          </cell>
          <cell r="E45">
            <v>2341</v>
          </cell>
          <cell r="F45" t="str">
            <v>und</v>
          </cell>
          <cell r="G45" t="str">
            <v>Cimento Portland</v>
          </cell>
          <cell r="H45">
            <v>3.78E-2</v>
          </cell>
          <cell r="I45" t="str">
            <v>t/und</v>
          </cell>
          <cell r="J45">
            <v>88.49</v>
          </cell>
          <cell r="L45">
            <v>419.53</v>
          </cell>
          <cell r="M45">
            <v>37124.21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8">
          <cell r="B48" t="str">
            <v>5.4</v>
          </cell>
          <cell r="C48" t="str">
            <v>2 S 04 940 52 (modif.)</v>
          </cell>
          <cell r="D48" t="str">
            <v>Descida d'água tipo rap.canal retang.-DAR 02 BC</v>
          </cell>
          <cell r="E48">
            <v>8896</v>
          </cell>
          <cell r="F48" t="str">
            <v>m</v>
          </cell>
          <cell r="G48" t="str">
            <v>Cimento Portland</v>
          </cell>
          <cell r="H48">
            <v>3.6990000000000002E-2</v>
          </cell>
          <cell r="I48" t="str">
            <v>t/m</v>
          </cell>
          <cell r="J48">
            <v>329.06</v>
          </cell>
          <cell r="L48">
            <v>419.53</v>
          </cell>
          <cell r="M48">
            <v>138050.54199999999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51">
          <cell r="B51" t="str">
            <v>6.0</v>
          </cell>
          <cell r="D51" t="str">
            <v>SINALIZAÇÃO HORIZONTAL E VERTICAL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</row>
        <row r="52">
          <cell r="B52" t="str">
            <v>6.1</v>
          </cell>
          <cell r="C52" t="str">
            <v>4 S 06 100 21</v>
          </cell>
          <cell r="D52" t="str">
            <v>Pintura faixa - tinta base acrílica p/ 2 anos</v>
          </cell>
          <cell r="E52">
            <v>38044.502999999997</v>
          </cell>
          <cell r="F52" t="str">
            <v>m²</v>
          </cell>
          <cell r="G52" t="str">
            <v>Cimento Portland</v>
          </cell>
          <cell r="H52">
            <v>0</v>
          </cell>
          <cell r="I52" t="str">
            <v>t/m²</v>
          </cell>
          <cell r="J52">
            <v>0</v>
          </cell>
          <cell r="L52">
            <v>361</v>
          </cell>
          <cell r="M52">
            <v>0</v>
          </cell>
          <cell r="N52">
            <v>58.53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5">
          <cell r="B55" t="str">
            <v>6.2</v>
          </cell>
          <cell r="C55" t="str">
            <v>4 S 06 200 02</v>
          </cell>
          <cell r="D55" t="str">
            <v xml:space="preserve">Forn. e implantação placa sinaliz. tot. refletiva </v>
          </cell>
          <cell r="E55">
            <v>102.992</v>
          </cell>
          <cell r="F55" t="str">
            <v>m²</v>
          </cell>
          <cell r="G55" t="str">
            <v>Cimento Portland</v>
          </cell>
          <cell r="H55">
            <v>0</v>
          </cell>
          <cell r="I55" t="str">
            <v>t/m²</v>
          </cell>
          <cell r="J55">
            <v>0</v>
          </cell>
          <cell r="L55">
            <v>361</v>
          </cell>
          <cell r="M55">
            <v>0</v>
          </cell>
          <cell r="N55">
            <v>58.53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8">
          <cell r="B58" t="str">
            <v>6.3</v>
          </cell>
          <cell r="C58" t="str">
            <v>4 S 06 121 11</v>
          </cell>
          <cell r="D58" t="str">
            <v xml:space="preserve">Forn. e colocação de tachão reflet. bidirecional </v>
          </cell>
          <cell r="E58">
            <v>720</v>
          </cell>
          <cell r="F58" t="str">
            <v>und</v>
          </cell>
          <cell r="G58" t="str">
            <v>Cimento Portland</v>
          </cell>
          <cell r="H58">
            <v>0</v>
          </cell>
          <cell r="I58" t="str">
            <v>t/und</v>
          </cell>
          <cell r="J58">
            <v>0</v>
          </cell>
          <cell r="L58">
            <v>361</v>
          </cell>
          <cell r="M58">
            <v>0</v>
          </cell>
          <cell r="N58">
            <v>58.53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1">
          <cell r="B61" t="str">
            <v>6.4</v>
          </cell>
          <cell r="C61" t="str">
            <v>4 S 06 121 01</v>
          </cell>
          <cell r="D61" t="str">
            <v>Forn. e colocação de tacha reflet. bidirecional</v>
          </cell>
          <cell r="E61">
            <v>5853</v>
          </cell>
          <cell r="F61" t="str">
            <v>und</v>
          </cell>
          <cell r="G61" t="str">
            <v>Cimento Portland</v>
          </cell>
          <cell r="H61">
            <v>0</v>
          </cell>
          <cell r="I61" t="str">
            <v>t/und</v>
          </cell>
          <cell r="J61">
            <v>0</v>
          </cell>
          <cell r="L61">
            <v>361</v>
          </cell>
          <cell r="M61">
            <v>0</v>
          </cell>
          <cell r="N61">
            <v>58.53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4">
          <cell r="B64" t="str">
            <v>7.1</v>
          </cell>
          <cell r="D64" t="str">
            <v>Cercas de arame farpado com suportes de madeira</v>
          </cell>
          <cell r="M64">
            <v>104317.2</v>
          </cell>
          <cell r="O64">
            <v>37716.732000000004</v>
          </cell>
          <cell r="Q64">
            <v>0</v>
          </cell>
          <cell r="S64">
            <v>0</v>
          </cell>
        </row>
        <row r="65">
          <cell r="B65" t="str">
            <v>7.1</v>
          </cell>
          <cell r="C65" t="str">
            <v>2 S 06 410 00</v>
          </cell>
          <cell r="D65" t="str">
            <v>Cercas de arame farpado com suportes de madeira</v>
          </cell>
          <cell r="E65">
            <v>12000</v>
          </cell>
          <cell r="F65" t="str">
            <v>m</v>
          </cell>
          <cell r="G65" t="str">
            <v>Arame</v>
          </cell>
          <cell r="H65">
            <v>2.0000000000000001E-4</v>
          </cell>
          <cell r="I65" t="str">
            <v>t/m</v>
          </cell>
          <cell r="J65">
            <v>2.4</v>
          </cell>
          <cell r="L65">
            <v>398</v>
          </cell>
          <cell r="M65">
            <v>955.2</v>
          </cell>
          <cell r="N65">
            <v>58.53</v>
          </cell>
          <cell r="O65">
            <v>140.47200000000001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E66">
            <v>12000</v>
          </cell>
          <cell r="F66" t="str">
            <v>m</v>
          </cell>
          <cell r="G66" t="str">
            <v>Mourão madeira 10</v>
          </cell>
          <cell r="H66">
            <v>4.87E-2</v>
          </cell>
          <cell r="I66" t="str">
            <v>t/m</v>
          </cell>
          <cell r="J66">
            <v>584.4</v>
          </cell>
          <cell r="L66">
            <v>161</v>
          </cell>
          <cell r="M66">
            <v>94088.4</v>
          </cell>
          <cell r="N66">
            <v>58.53</v>
          </cell>
          <cell r="O66">
            <v>34204.932000000001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E67">
            <v>12000</v>
          </cell>
          <cell r="F67" t="str">
            <v>m</v>
          </cell>
          <cell r="G67" t="str">
            <v>Mourão madeira 15</v>
          </cell>
          <cell r="H67">
            <v>4.7999999999999996E-3</v>
          </cell>
          <cell r="I67" t="str">
            <v>t/m</v>
          </cell>
          <cell r="J67">
            <v>57.6</v>
          </cell>
          <cell r="L67">
            <v>161</v>
          </cell>
          <cell r="M67">
            <v>9273.6</v>
          </cell>
          <cell r="N67">
            <v>58.53</v>
          </cell>
          <cell r="O67">
            <v>3371.328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71">
          <cell r="D71" t="str">
            <v>T O T A L</v>
          </cell>
          <cell r="M71">
            <v>9064910.2960000001</v>
          </cell>
          <cell r="O71">
            <v>41511.232000000004</v>
          </cell>
          <cell r="Q71">
            <v>0</v>
          </cell>
          <cell r="S71">
            <v>5298.7190000000001</v>
          </cell>
        </row>
        <row r="73">
          <cell r="M73">
            <v>9064910.296000002</v>
          </cell>
          <cell r="O73">
            <v>41511.231999999996</v>
          </cell>
          <cell r="Q73">
            <v>0</v>
          </cell>
          <cell r="S73">
            <v>5298.7190000000001</v>
          </cell>
        </row>
        <row r="74">
          <cell r="M74">
            <v>0</v>
          </cell>
          <cell r="O74">
            <v>0</v>
          </cell>
          <cell r="Q74">
            <v>0</v>
          </cell>
          <cell r="S74">
            <v>0</v>
          </cell>
        </row>
      </sheetData>
      <sheetData sheetId="19">
        <row r="1">
          <cell r="G1">
            <v>6</v>
          </cell>
          <cell r="K1">
            <v>10</v>
          </cell>
          <cell r="S1">
            <v>18</v>
          </cell>
        </row>
        <row r="2">
          <cell r="B2" t="str">
            <v>GOVERNO DO ESTADO DO PIAUÍ</v>
          </cell>
        </row>
        <row r="3">
          <cell r="B3" t="str">
            <v>DEPARTAMENTO DE ESTRADAS DE RODAGEM DO PIAUÍ - DER-PI</v>
          </cell>
        </row>
        <row r="4">
          <cell r="B4" t="str">
            <v>RODOVIA PI-397, TRECHO : ENTRONC. PI-324 (SEBASTIÃO LEAL) / ENTRONC. PI-395 (PALMEIRA DO PIAUÍ)., COM EXTENSAO DE 117,060 KM</v>
          </cell>
        </row>
        <row r="5">
          <cell r="B5" t="str">
            <v>MEMÓRIA DE CÁLCULO PARA TRANSPORTE DE MATERIAIS</v>
          </cell>
        </row>
        <row r="6">
          <cell r="B6" t="str">
            <v>SERVIÇO</v>
          </cell>
          <cell r="G6" t="str">
            <v>MATERIAL</v>
          </cell>
          <cell r="K6" t="str">
            <v xml:space="preserve">Transporte de água com caminhão tanque </v>
          </cell>
        </row>
        <row r="7">
          <cell r="L7" t="str">
            <v>COMERCIAL</v>
          </cell>
          <cell r="P7" t="str">
            <v>LOCAL</v>
          </cell>
        </row>
        <row r="8">
          <cell r="L8" t="str">
            <v>Rod. Pav</v>
          </cell>
          <cell r="N8" t="str">
            <v>Rod. Não Pav.</v>
          </cell>
          <cell r="P8" t="str">
            <v>Rod. Pav</v>
          </cell>
          <cell r="R8" t="str">
            <v>Rod. Não Pav.</v>
          </cell>
        </row>
        <row r="9">
          <cell r="E9" t="str">
            <v>Quantidade</v>
          </cell>
          <cell r="H9" t="str">
            <v>Fator de</v>
          </cell>
          <cell r="J9" t="str">
            <v xml:space="preserve">Peso (t)  </v>
          </cell>
          <cell r="L9" t="str">
            <v>DMT</v>
          </cell>
          <cell r="M9" t="str">
            <v>Momento de</v>
          </cell>
          <cell r="N9" t="str">
            <v>DMT.</v>
          </cell>
          <cell r="O9" t="str">
            <v>Momento de</v>
          </cell>
          <cell r="P9" t="str">
            <v>DMT</v>
          </cell>
          <cell r="Q9" t="str">
            <v>Momento de</v>
          </cell>
          <cell r="R9" t="str">
            <v>DMT.</v>
          </cell>
          <cell r="S9" t="str">
            <v>Momento de</v>
          </cell>
        </row>
        <row r="10">
          <cell r="B10" t="str">
            <v>Item</v>
          </cell>
          <cell r="C10" t="str">
            <v>Código</v>
          </cell>
          <cell r="D10" t="str">
            <v>Discriminação</v>
          </cell>
          <cell r="E10" t="str">
            <v>deTrabalho</v>
          </cell>
          <cell r="F10" t="str">
            <v>Unid.</v>
          </cell>
          <cell r="G10" t="str">
            <v>Tipo</v>
          </cell>
          <cell r="H10" t="str">
            <v>Utilização</v>
          </cell>
          <cell r="J10" t="str">
            <v>a transportar</v>
          </cell>
          <cell r="K10" t="str">
            <v>Item</v>
          </cell>
          <cell r="L10" t="str">
            <v>(km)</v>
          </cell>
          <cell r="M10" t="str">
            <v>Transp. (tkm)</v>
          </cell>
          <cell r="N10" t="str">
            <v>(km)</v>
          </cell>
          <cell r="O10" t="str">
            <v>Transp. (tkm)</v>
          </cell>
          <cell r="P10" t="str">
            <v>(km)</v>
          </cell>
          <cell r="Q10" t="str">
            <v>Transp. (tkm)</v>
          </cell>
          <cell r="R10" t="str">
            <v>(km)</v>
          </cell>
          <cell r="S10" t="str">
            <v>Transp. (tkm)</v>
          </cell>
        </row>
        <row r="11">
          <cell r="C11" t="str">
            <v>Construção de Rodovia</v>
          </cell>
        </row>
        <row r="13">
          <cell r="B13" t="str">
            <v>2.0</v>
          </cell>
          <cell r="D13" t="str">
            <v>SERVIÇOS DE TERRAPLENAGEM</v>
          </cell>
        </row>
        <row r="14">
          <cell r="B14" t="str">
            <v>2.9</v>
          </cell>
          <cell r="C14" t="str">
            <v>2 S 01 511 00</v>
          </cell>
          <cell r="D14" t="str">
            <v>Compactação de aterros a 100% proctor normal</v>
          </cell>
          <cell r="E14">
            <v>1016426.4</v>
          </cell>
          <cell r="F14" t="str">
            <v>m³</v>
          </cell>
          <cell r="G14" t="str">
            <v>Água</v>
          </cell>
          <cell r="H14">
            <v>0.18</v>
          </cell>
          <cell r="I14" t="str">
            <v>t/m³</v>
          </cell>
          <cell r="J14">
            <v>182956.75200000001</v>
          </cell>
          <cell r="K14" t="str">
            <v>2.10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59.692000000000007</v>
          </cell>
          <cell r="S14">
            <v>10921054.439999999</v>
          </cell>
        </row>
        <row r="17">
          <cell r="B17" t="str">
            <v>3.0</v>
          </cell>
          <cell r="D17" t="str">
            <v>PAVIMENTAÇÃO</v>
          </cell>
        </row>
        <row r="18">
          <cell r="B18" t="str">
            <v>3.1</v>
          </cell>
          <cell r="C18" t="str">
            <v>2 S 02 110 00</v>
          </cell>
          <cell r="D18" t="str">
            <v xml:space="preserve">Regularização do subleito </v>
          </cell>
          <cell r="E18">
            <v>1537792.69</v>
          </cell>
          <cell r="F18" t="str">
            <v>m²</v>
          </cell>
          <cell r="G18" t="str">
            <v>Água</v>
          </cell>
          <cell r="H18">
            <v>1.7999999999999999E-2</v>
          </cell>
          <cell r="I18" t="str">
            <v>t/m²</v>
          </cell>
          <cell r="J18">
            <v>27680.268</v>
          </cell>
          <cell r="K18" t="str">
            <v>3.13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59.692000000000007</v>
          </cell>
          <cell r="S18">
            <v>1652290.557</v>
          </cell>
        </row>
        <row r="21">
          <cell r="B21" t="str">
            <v>3.2</v>
          </cell>
          <cell r="C21" t="str">
            <v>2 S 02 200 00</v>
          </cell>
          <cell r="D21" t="str">
            <v xml:space="preserve">Sub-base solo estabilizado granul. s/ mistura (e = 20cm) </v>
          </cell>
          <cell r="E21">
            <v>295267.24</v>
          </cell>
          <cell r="F21" t="str">
            <v>m³</v>
          </cell>
          <cell r="G21" t="str">
            <v>Água</v>
          </cell>
          <cell r="H21">
            <v>0.16</v>
          </cell>
          <cell r="I21" t="str">
            <v>t/m³</v>
          </cell>
          <cell r="J21">
            <v>47242.758000000002</v>
          </cell>
          <cell r="K21" t="str">
            <v>3.14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59.692000000000007</v>
          </cell>
          <cell r="S21">
            <v>2820014.7110000001</v>
          </cell>
        </row>
        <row r="24">
          <cell r="B24" t="str">
            <v>3.3</v>
          </cell>
          <cell r="C24" t="str">
            <v>5 S 02 993 04 (modif.)</v>
          </cell>
          <cell r="D24" t="str">
            <v xml:space="preserve">Base de solo cimento c/ mistura na pista c/ estabilizador/Recicladora de pavimento (e = 20cm) </v>
          </cell>
          <cell r="E24">
            <v>281220.03999999998</v>
          </cell>
          <cell r="F24" t="str">
            <v>m³</v>
          </cell>
          <cell r="G24" t="str">
            <v>Água</v>
          </cell>
          <cell r="H24">
            <v>0.16</v>
          </cell>
          <cell r="I24" t="str">
            <v>t/m³</v>
          </cell>
          <cell r="J24">
            <v>44995.205999999998</v>
          </cell>
          <cell r="K24" t="str">
            <v>3.15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59.692000000000007</v>
          </cell>
          <cell r="S24">
            <v>2685853.8369999998</v>
          </cell>
        </row>
      </sheetData>
      <sheetData sheetId="20">
        <row r="1">
          <cell r="K1">
            <v>10</v>
          </cell>
        </row>
        <row r="14">
          <cell r="K14" t="str">
            <v>3.16</v>
          </cell>
          <cell r="L14">
            <v>929.5</v>
          </cell>
          <cell r="M14">
            <v>1560.895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K15" t="str">
            <v>3.17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17.692</v>
          </cell>
          <cell r="Q15">
            <v>27615.353999999999</v>
          </cell>
          <cell r="R15">
            <v>0</v>
          </cell>
          <cell r="S15">
            <v>0</v>
          </cell>
        </row>
        <row r="18">
          <cell r="K18" t="str">
            <v>3.18</v>
          </cell>
          <cell r="L18">
            <v>929.5</v>
          </cell>
          <cell r="M18">
            <v>520.298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K19" t="str">
            <v>3.19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17.692</v>
          </cell>
          <cell r="Q19">
            <v>9205.1119999999992</v>
          </cell>
          <cell r="R19">
            <v>0</v>
          </cell>
          <cell r="S19">
            <v>0</v>
          </cell>
        </row>
        <row r="22">
          <cell r="K22" t="str">
            <v>3.20</v>
          </cell>
          <cell r="L22">
            <v>929.5</v>
          </cell>
          <cell r="M22">
            <v>10689.121999999999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</sheetData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>
        <row r="2">
          <cell r="B2" t="str">
            <v>COMPOSIÇÃO DE PREÇO UNITÁRIO</v>
          </cell>
          <cell r="G2" t="str">
            <v>Código</v>
          </cell>
        </row>
        <row r="5">
          <cell r="B5" t="str">
            <v>DNIT - Sistema de Custos Rodoviários</v>
          </cell>
          <cell r="L5" t="str">
            <v>SICRO2</v>
          </cell>
        </row>
        <row r="6">
          <cell r="B6" t="str">
            <v>Custo Unitário de Referência</v>
          </cell>
          <cell r="E6" t="str">
            <v xml:space="preserve">Data base :  </v>
          </cell>
          <cell r="M6" t="str">
            <v>RCTR0320</v>
          </cell>
        </row>
        <row r="7">
          <cell r="H7" t="str">
            <v>Unidade :</v>
          </cell>
        </row>
        <row r="8">
          <cell r="H8" t="str">
            <v xml:space="preserve">Produção da Equipe :  </v>
          </cell>
          <cell r="M8" t="str">
            <v>(Valores em R$)</v>
          </cell>
        </row>
        <row r="10">
          <cell r="B10" t="str">
            <v>A - Equipamento</v>
          </cell>
          <cell r="G10" t="str">
            <v>Quantidade</v>
          </cell>
          <cell r="H10" t="str">
            <v>Utilização</v>
          </cell>
          <cell r="J10" t="str">
            <v>Custo Operacional</v>
          </cell>
          <cell r="M10" t="str">
            <v>Custo Horário</v>
          </cell>
        </row>
        <row r="11">
          <cell r="H11" t="str">
            <v>Operativa</v>
          </cell>
          <cell r="I11" t="str">
            <v>Improdutiva</v>
          </cell>
          <cell r="J11" t="str">
            <v>Operativo</v>
          </cell>
          <cell r="K11" t="str">
            <v>Improdutivo</v>
          </cell>
        </row>
        <row r="15">
          <cell r="H15" t="str">
            <v>Custo Horário de Equipamentos :</v>
          </cell>
        </row>
        <row r="17">
          <cell r="B17" t="str">
            <v>B - Mão-de-Obra</v>
          </cell>
          <cell r="J17" t="str">
            <v>Salário-Hora</v>
          </cell>
        </row>
        <row r="21">
          <cell r="H21" t="str">
            <v>Custo Horário da Mão-de-Obra :</v>
          </cell>
        </row>
        <row r="23">
          <cell r="H23" t="str">
            <v>Adc. M.O. - Ferramentas :</v>
          </cell>
        </row>
        <row r="24">
          <cell r="I24" t="str">
            <v>Custo Horário de Execução :</v>
          </cell>
        </row>
        <row r="25">
          <cell r="I25" t="str">
            <v>Custo Unitário de Execução :</v>
          </cell>
        </row>
        <row r="26">
          <cell r="B26" t="str">
            <v>C - Material</v>
          </cell>
          <cell r="H26" t="str">
            <v>Unidade</v>
          </cell>
          <cell r="I26" t="str">
            <v>Material</v>
          </cell>
          <cell r="M26" t="str">
            <v>Custo Unitário</v>
          </cell>
        </row>
        <row r="29">
          <cell r="H29" t="str">
            <v>Custo Total do Material :</v>
          </cell>
        </row>
        <row r="31">
          <cell r="B31" t="str">
            <v>D - Atividades Auxiliares</v>
          </cell>
          <cell r="I31" t="str">
            <v>Auxiliar</v>
          </cell>
        </row>
        <row r="35">
          <cell r="H35" t="str">
            <v>Custo Total das Atividades :</v>
          </cell>
        </row>
        <row r="37">
          <cell r="H37" t="str">
            <v>Custo Unitário Direto Total :</v>
          </cell>
        </row>
        <row r="38">
          <cell r="H38" t="str">
            <v>Lucro e Despesas Indiretas :</v>
          </cell>
        </row>
        <row r="39">
          <cell r="H39" t="str">
            <v>Preço Unitário Total 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Orca"/>
      <sheetName val="Dados"/>
      <sheetName val="Paramentros"/>
      <sheetName val="memoria"/>
      <sheetName val="CRONOG"/>
      <sheetName val="Memoria area"/>
      <sheetName val="Asfalto"/>
      <sheetName val="Transp"/>
      <sheetName val="Servicos"/>
      <sheetName val="Auxiliar"/>
    </sheetNames>
    <sheetDataSet>
      <sheetData sheetId="0"/>
      <sheetData sheetId="1">
        <row r="47">
          <cell r="G47">
            <v>1472846.4699999997</v>
          </cell>
        </row>
      </sheetData>
      <sheetData sheetId="2"/>
      <sheetData sheetId="3">
        <row r="2">
          <cell r="B2" t="str">
            <v>#.##0,000</v>
          </cell>
        </row>
        <row r="3">
          <cell r="B3">
            <v>3</v>
          </cell>
        </row>
        <row r="5">
          <cell r="B5">
            <v>2</v>
          </cell>
        </row>
        <row r="11">
          <cell r="B11">
            <v>21672</v>
          </cell>
        </row>
        <row r="12">
          <cell r="B12">
            <v>3160</v>
          </cell>
        </row>
        <row r="22">
          <cell r="B22">
            <v>0</v>
          </cell>
        </row>
        <row r="37">
          <cell r="B37">
            <v>5.0000000000000001E-4</v>
          </cell>
        </row>
        <row r="40">
          <cell r="B40">
            <v>0.05</v>
          </cell>
        </row>
        <row r="41">
          <cell r="B41">
            <v>2.4</v>
          </cell>
        </row>
        <row r="42">
          <cell r="B42">
            <v>6.5000000000000002E-2</v>
          </cell>
        </row>
        <row r="43">
          <cell r="B43">
            <v>0.68</v>
          </cell>
        </row>
        <row r="44">
          <cell r="B44">
            <v>0.22500000000000001</v>
          </cell>
        </row>
        <row r="45">
          <cell r="B45">
            <v>0.03</v>
          </cell>
        </row>
        <row r="47">
          <cell r="B47">
            <v>270</v>
          </cell>
        </row>
        <row r="56">
          <cell r="B56">
            <v>1.5</v>
          </cell>
        </row>
        <row r="57">
          <cell r="B57">
            <v>3</v>
          </cell>
        </row>
        <row r="58">
          <cell r="B58">
            <v>3</v>
          </cell>
        </row>
        <row r="60">
          <cell r="B60">
            <v>1.5</v>
          </cell>
        </row>
        <row r="61">
          <cell r="B61">
            <v>3</v>
          </cell>
        </row>
        <row r="64">
          <cell r="B64">
            <v>44.5</v>
          </cell>
        </row>
      </sheetData>
      <sheetData sheetId="4">
        <row r="1">
          <cell r="M1">
            <v>13</v>
          </cell>
        </row>
        <row r="64">
          <cell r="J64">
            <v>21672</v>
          </cell>
        </row>
        <row r="81">
          <cell r="J81">
            <v>10.84</v>
          </cell>
        </row>
        <row r="88">
          <cell r="J88">
            <v>169.04</v>
          </cell>
        </row>
        <row r="103">
          <cell r="J103">
            <v>78.02</v>
          </cell>
        </row>
        <row r="111">
          <cell r="J111">
            <v>1178.9570000000001</v>
          </cell>
        </row>
        <row r="118">
          <cell r="J118">
            <v>702172.8</v>
          </cell>
        </row>
        <row r="132">
          <cell r="J132">
            <v>1755.432</v>
          </cell>
        </row>
        <row r="140">
          <cell r="J140">
            <v>5305.308</v>
          </cell>
        </row>
        <row r="147">
          <cell r="J147">
            <v>3471.89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Cronograma"/>
    </sheetNames>
    <sheetDataSet>
      <sheetData sheetId="0">
        <row r="55">
          <cell r="F55">
            <v>17191.1515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ências"/>
      <sheetName val="BDI"/>
      <sheetName val="INFORMATIVO LEI"/>
      <sheetName val="ACÓRDÃO TCU 2622-37 P DE 2013"/>
    </sheetNames>
    <sheetDataSet>
      <sheetData sheetId="0" refreshError="1">
        <row r="11">
          <cell r="A11">
            <v>0</v>
          </cell>
        </row>
        <row r="12">
          <cell r="A12">
            <v>1</v>
          </cell>
          <cell r="B12">
            <v>0.03</v>
          </cell>
          <cell r="C12">
            <v>0.04</v>
          </cell>
          <cell r="D12">
            <v>5.5E-2</v>
          </cell>
        </row>
        <row r="13">
          <cell r="A13">
            <v>2</v>
          </cell>
          <cell r="B13">
            <v>3.7999999999999999E-2</v>
          </cell>
          <cell r="C13">
            <v>4.0099999999999997E-2</v>
          </cell>
          <cell r="D13">
            <v>4.6699999999999998E-2</v>
          </cell>
        </row>
        <row r="14">
          <cell r="A14">
            <v>3</v>
          </cell>
          <cell r="B14">
            <v>3.4299999999999997E-2</v>
          </cell>
          <cell r="C14">
            <v>4.9299999999999997E-2</v>
          </cell>
          <cell r="D14">
            <v>6.7100000000000007E-2</v>
          </cell>
        </row>
        <row r="15">
          <cell r="A15">
            <v>4</v>
          </cell>
          <cell r="B15">
            <v>5.2900000000000003E-2</v>
          </cell>
          <cell r="C15">
            <v>5.9200000000000003E-2</v>
          </cell>
          <cell r="D15">
            <v>7.9299999999999995E-2</v>
          </cell>
        </row>
        <row r="16">
          <cell r="A16">
            <v>5</v>
          </cell>
          <cell r="B16">
            <v>0.04</v>
          </cell>
          <cell r="C16">
            <v>5.5199999999999999E-2</v>
          </cell>
          <cell r="D16">
            <v>7.85E-2</v>
          </cell>
        </row>
        <row r="17">
          <cell r="A17">
            <v>6</v>
          </cell>
          <cell r="B17">
            <v>1.4999999999999999E-2</v>
          </cell>
          <cell r="C17">
            <v>3.4500000000000003E-2</v>
          </cell>
          <cell r="D17">
            <v>4.4900000000000002E-2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1</v>
          </cell>
        </row>
        <row r="21">
          <cell r="A21">
            <v>1</v>
          </cell>
          <cell r="B21">
            <v>8.0000000000000002E-3</v>
          </cell>
          <cell r="C21">
            <v>8.0000000000000002E-3</v>
          </cell>
          <cell r="D21">
            <v>0.01</v>
          </cell>
        </row>
        <row r="22">
          <cell r="A22">
            <v>2</v>
          </cell>
          <cell r="B22">
            <v>3.2000000000000002E-3</v>
          </cell>
          <cell r="C22">
            <v>4.0000000000000001E-3</v>
          </cell>
          <cell r="D22">
            <v>7.4000000000000003E-3</v>
          </cell>
        </row>
        <row r="23">
          <cell r="A23">
            <v>3</v>
          </cell>
          <cell r="B23">
            <v>2.8E-3</v>
          </cell>
          <cell r="C23">
            <v>4.8999999999999998E-3</v>
          </cell>
          <cell r="D23">
            <v>7.4999999999999997E-3</v>
          </cell>
        </row>
        <row r="24">
          <cell r="A24">
            <v>4</v>
          </cell>
          <cell r="B24">
            <v>2.5000000000000001E-3</v>
          </cell>
          <cell r="C24">
            <v>5.1000000000000004E-3</v>
          </cell>
          <cell r="D24">
            <v>5.5999999999999999E-3</v>
          </cell>
        </row>
        <row r="25">
          <cell r="A25">
            <v>5</v>
          </cell>
          <cell r="B25">
            <v>8.0999999999999996E-3</v>
          </cell>
          <cell r="C25">
            <v>1.2200000000000001E-2</v>
          </cell>
          <cell r="D25">
            <v>1.9900000000000001E-2</v>
          </cell>
        </row>
        <row r="26">
          <cell r="A26">
            <v>6</v>
          </cell>
          <cell r="B26">
            <v>3.0000000000000001E-3</v>
          </cell>
          <cell r="C26">
            <v>4.7999999999999996E-3</v>
          </cell>
          <cell r="D26">
            <v>8.2000000000000007E-3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1</v>
          </cell>
        </row>
        <row r="30">
          <cell r="A30">
            <v>1</v>
          </cell>
          <cell r="B30">
            <v>9.7000000000000003E-3</v>
          </cell>
          <cell r="C30">
            <v>1.2699999999999999E-2</v>
          </cell>
          <cell r="D30">
            <v>1.2699999999999999E-2</v>
          </cell>
        </row>
        <row r="31">
          <cell r="A31">
            <v>2</v>
          </cell>
          <cell r="B31">
            <v>5.0000000000000001E-3</v>
          </cell>
          <cell r="C31">
            <v>5.5999999999999999E-3</v>
          </cell>
          <cell r="D31">
            <v>9.7000000000000003E-3</v>
          </cell>
        </row>
        <row r="32">
          <cell r="A32">
            <v>3</v>
          </cell>
          <cell r="B32">
            <v>0.01</v>
          </cell>
          <cell r="C32">
            <v>1.3899999999999999E-2</v>
          </cell>
          <cell r="D32">
            <v>1.7399999999999999E-2</v>
          </cell>
        </row>
        <row r="33">
          <cell r="A33">
            <v>4</v>
          </cell>
          <cell r="B33">
            <v>0.01</v>
          </cell>
          <cell r="C33">
            <v>1.4800000000000001E-2</v>
          </cell>
          <cell r="D33">
            <v>1.9699999999999999E-2</v>
          </cell>
        </row>
        <row r="34">
          <cell r="A34">
            <v>5</v>
          </cell>
          <cell r="B34">
            <v>1.46E-2</v>
          </cell>
          <cell r="C34">
            <v>2.3199999999999998E-2</v>
          </cell>
          <cell r="D34">
            <v>3.1600000000000003E-2</v>
          </cell>
        </row>
        <row r="35">
          <cell r="A35">
            <v>6</v>
          </cell>
          <cell r="B35">
            <v>5.5999999999999999E-3</v>
          </cell>
          <cell r="C35">
            <v>8.5000000000000006E-3</v>
          </cell>
          <cell r="D35">
            <v>8.8999999999999999E-3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1</v>
          </cell>
        </row>
        <row r="39">
          <cell r="A39">
            <v>1</v>
          </cell>
          <cell r="B39">
            <v>5.8999999999999999E-3</v>
          </cell>
          <cell r="C39">
            <v>1.23E-2</v>
          </cell>
          <cell r="D39">
            <v>1.3899999999999999E-2</v>
          </cell>
        </row>
        <row r="40">
          <cell r="A40">
            <v>2</v>
          </cell>
          <cell r="B40">
            <v>1.0200000000000001E-2</v>
          </cell>
          <cell r="C40">
            <v>1.11E-2</v>
          </cell>
          <cell r="D40">
            <v>1.21E-2</v>
          </cell>
        </row>
        <row r="41">
          <cell r="A41">
            <v>3</v>
          </cell>
          <cell r="B41">
            <v>9.4000000000000004E-3</v>
          </cell>
          <cell r="C41">
            <v>9.9000000000000008E-3</v>
          </cell>
          <cell r="D41">
            <v>1.17E-2</v>
          </cell>
        </row>
        <row r="42">
          <cell r="A42">
            <v>4</v>
          </cell>
          <cell r="B42">
            <v>1.01E-2</v>
          </cell>
          <cell r="C42">
            <v>1.0699999999999999E-2</v>
          </cell>
          <cell r="D42">
            <v>1.11E-2</v>
          </cell>
        </row>
        <row r="43">
          <cell r="A43">
            <v>5</v>
          </cell>
          <cell r="B43">
            <v>9.4000000000000004E-3</v>
          </cell>
          <cell r="C43">
            <v>1.0200000000000001E-2</v>
          </cell>
          <cell r="D43">
            <v>1.3299999999999999E-2</v>
          </cell>
        </row>
        <row r="44">
          <cell r="A44">
            <v>6</v>
          </cell>
          <cell r="B44">
            <v>8.5000000000000006E-3</v>
          </cell>
          <cell r="C44">
            <v>8.5000000000000006E-3</v>
          </cell>
          <cell r="D44">
            <v>1.11E-2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1</v>
          </cell>
        </row>
        <row r="48">
          <cell r="A48">
            <v>1</v>
          </cell>
          <cell r="B48">
            <v>6.1600000000000002E-2</v>
          </cell>
          <cell r="C48">
            <v>7.3999999999999996E-2</v>
          </cell>
          <cell r="D48">
            <v>8.9599999999999999E-2</v>
          </cell>
        </row>
        <row r="49">
          <cell r="A49">
            <v>2</v>
          </cell>
          <cell r="B49">
            <v>6.6400000000000001E-2</v>
          </cell>
          <cell r="C49">
            <v>7.2999999999999995E-2</v>
          </cell>
          <cell r="D49">
            <v>8.6900000000000005E-2</v>
          </cell>
        </row>
        <row r="50">
          <cell r="A50">
            <v>3</v>
          </cell>
          <cell r="B50">
            <v>6.7400000000000002E-2</v>
          </cell>
          <cell r="C50">
            <v>8.0399999999999999E-2</v>
          </cell>
          <cell r="D50">
            <v>9.4E-2</v>
          </cell>
        </row>
        <row r="51">
          <cell r="A51">
            <v>4</v>
          </cell>
          <cell r="B51">
            <v>0.08</v>
          </cell>
          <cell r="C51">
            <v>8.3099999999999993E-2</v>
          </cell>
          <cell r="D51">
            <v>9.5100000000000004E-2</v>
          </cell>
        </row>
        <row r="52">
          <cell r="A52">
            <v>5</v>
          </cell>
          <cell r="B52">
            <v>7.1400000000000005E-2</v>
          </cell>
          <cell r="C52">
            <v>8.4000000000000005E-2</v>
          </cell>
          <cell r="D52">
            <v>0.1043</v>
          </cell>
        </row>
        <row r="53">
          <cell r="A53">
            <v>6</v>
          </cell>
          <cell r="B53">
            <v>3.5000000000000003E-2</v>
          </cell>
          <cell r="C53">
            <v>5.11E-2</v>
          </cell>
          <cell r="D53">
            <v>6.2199999999999998E-2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1</v>
          </cell>
        </row>
        <row r="57">
          <cell r="A57">
            <v>1</v>
          </cell>
          <cell r="B57">
            <v>0.2034</v>
          </cell>
          <cell r="C57">
            <v>0.22120000000000001</v>
          </cell>
          <cell r="D57">
            <v>0.25</v>
          </cell>
        </row>
        <row r="58">
          <cell r="A58">
            <v>2</v>
          </cell>
          <cell r="B58">
            <v>0.19600000000000001</v>
          </cell>
          <cell r="C58">
            <v>0.2097</v>
          </cell>
          <cell r="D58">
            <v>0.24229999999999999</v>
          </cell>
        </row>
        <row r="59">
          <cell r="A59">
            <v>3</v>
          </cell>
          <cell r="B59">
            <v>0.20760000000000001</v>
          </cell>
          <cell r="C59">
            <v>0.24179999999999999</v>
          </cell>
          <cell r="D59">
            <v>0.26440000000000002</v>
          </cell>
        </row>
        <row r="60">
          <cell r="A60">
            <v>4</v>
          </cell>
          <cell r="B60">
            <v>0.24</v>
          </cell>
          <cell r="C60">
            <v>0.25840000000000002</v>
          </cell>
          <cell r="D60">
            <v>0.27860000000000001</v>
          </cell>
        </row>
        <row r="61">
          <cell r="A61">
            <v>5</v>
          </cell>
          <cell r="B61">
            <v>0.22800000000000001</v>
          </cell>
          <cell r="C61">
            <v>0.27479999999999999</v>
          </cell>
          <cell r="D61">
            <v>0.3095</v>
          </cell>
        </row>
        <row r="62">
          <cell r="A62">
            <v>6</v>
          </cell>
          <cell r="B62">
            <v>0.111</v>
          </cell>
          <cell r="C62">
            <v>0.14019999999999999</v>
          </cell>
          <cell r="D62">
            <v>0.16800000000000001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1</v>
          </cell>
        </row>
        <row r="66">
          <cell r="A66">
            <v>1</v>
          </cell>
          <cell r="B66">
            <v>0.26429999999999998</v>
          </cell>
          <cell r="C66" t="str">
            <v>X</v>
          </cell>
          <cell r="D66">
            <v>0.31330000000000002</v>
          </cell>
        </row>
        <row r="67">
          <cell r="A67">
            <v>2</v>
          </cell>
          <cell r="B67">
            <v>0.25600000000000001</v>
          </cell>
          <cell r="C67" t="str">
            <v>X</v>
          </cell>
          <cell r="D67">
            <v>0.30520000000000003</v>
          </cell>
        </row>
        <row r="68">
          <cell r="A68">
            <v>3</v>
          </cell>
          <cell r="B68">
            <v>0.26869999999999999</v>
          </cell>
          <cell r="C68" t="str">
            <v>X</v>
          </cell>
          <cell r="D68">
            <v>0.32840000000000003</v>
          </cell>
        </row>
        <row r="69">
          <cell r="A69">
            <v>4</v>
          </cell>
          <cell r="B69">
            <v>0.30249999999999999</v>
          </cell>
          <cell r="C69" t="str">
            <v>X</v>
          </cell>
          <cell r="D69">
            <v>0.34339999999999998</v>
          </cell>
        </row>
        <row r="70">
          <cell r="A70">
            <v>5</v>
          </cell>
          <cell r="B70">
            <v>0.28999999999999998</v>
          </cell>
          <cell r="C70" t="str">
            <v>X</v>
          </cell>
          <cell r="D70">
            <v>0.37569999999999998</v>
          </cell>
        </row>
        <row r="71">
          <cell r="A71">
            <v>6</v>
          </cell>
          <cell r="B71">
            <v>0.111</v>
          </cell>
          <cell r="C71" t="str">
            <v>X</v>
          </cell>
          <cell r="D71">
            <v>0.16800000000000001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ACUMULADO"/>
      <sheetName val="QUANT. RODOVIAS"/>
      <sheetName val="CRONOGRAMA"/>
      <sheetName val="MOB_DESMOB"/>
      <sheetName val="INS.DO CANTEIRO"/>
      <sheetName val="BDI "/>
      <sheetName val="ADM LOCAL"/>
      <sheetName val="1-Parc Fixa M.O"/>
      <sheetName val="1-Parc Fixa Veic."/>
      <sheetName val="5-Parc Var. Man Flor"/>
      <sheetName val="5-Parc Var. Frentes de Serv"/>
      <sheetName val="6-Manutenção Canteiro"/>
    </sheetNames>
    <sheetDataSet>
      <sheetData sheetId="0" refreshError="1"/>
      <sheetData sheetId="1">
        <row r="32">
          <cell r="I32">
            <v>0</v>
          </cell>
        </row>
      </sheetData>
      <sheetData sheetId="2">
        <row r="23">
          <cell r="K23">
            <v>2305</v>
          </cell>
        </row>
        <row r="24">
          <cell r="K24">
            <v>4509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10">
          <cell r="J10">
            <v>0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. Resumo"/>
      <sheetName val="Plan. Orçamentária"/>
      <sheetName val="Comp.  Unit."/>
      <sheetName val="Comp. Mob. e Desm. "/>
      <sheetName val="Mem. de Cálculo"/>
      <sheetName val="BDI"/>
      <sheetName val="Cronograma"/>
      <sheetName val="MOB_DESMOB"/>
      <sheetName val="Servicos"/>
      <sheetName val="Auxiliar"/>
      <sheetName val="Asfalto"/>
      <sheetName val="Tranp Betume"/>
      <sheetName val="Plan4"/>
      <sheetName val="Resumo Drenagem"/>
      <sheetName val="Cap 4"/>
      <sheetName val="Cap 6"/>
      <sheetName val="Passagem02"/>
      <sheetName val="Cerca"/>
      <sheetName val="Plan1"/>
      <sheetName val="Plan2"/>
      <sheetName val="Plan3"/>
    </sheetNames>
    <sheetDataSet>
      <sheetData sheetId="0"/>
      <sheetData sheetId="1">
        <row r="8">
          <cell r="B8" t="str">
            <v>SERVIÇOS PRELIMINARES</v>
          </cell>
        </row>
        <row r="15">
          <cell r="B15" t="str">
            <v>INFRAESTRUTURA</v>
          </cell>
        </row>
        <row r="26">
          <cell r="B26" t="str">
            <v>LIMPEZA FINAL</v>
          </cell>
        </row>
      </sheetData>
      <sheetData sheetId="2" refreshError="1"/>
      <sheetData sheetId="3"/>
      <sheetData sheetId="4"/>
      <sheetData sheetId="5">
        <row r="1">
          <cell r="A1" t="str">
            <v xml:space="preserve">OBRA: EXECUÇÃO DE PASSAGEM MOLHADA - POVOADO  VARJOTA - ZONA RURAL </v>
          </cell>
        </row>
        <row r="2">
          <cell r="A2" t="str">
            <v>LOCAL: BOQUEIRÃO DO PIAUÍ - PI / ZONA RURAL</v>
          </cell>
        </row>
        <row r="3">
          <cell r="A3" t="str">
            <v>TRECHO: POVOADO VARJOTA</v>
          </cell>
        </row>
        <row r="4">
          <cell r="A4" t="str">
            <v>BANCA: SICRO3 - 07/2023 / SINAPI - 11/2023 - Piauí - Sem desoneração / ORSE 10/2023 - / SEINFRA 028 - BDI: 21,99%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ESUMO"/>
      <sheetName val="CRONOGRAMA"/>
      <sheetName val="ORCAMENTO"/>
      <sheetName val="MEMORIA"/>
      <sheetName val="COMPOSICAO"/>
      <sheetName val="ABCS"/>
      <sheetName val="BDI"/>
      <sheetName val="LS"/>
      <sheetName val="S"/>
      <sheetName val="I"/>
    </sheetNames>
    <sheetDataSet>
      <sheetData sheetId="0">
        <row r="1">
          <cell r="A1" t="str">
            <v>MUNICÍPIO DE CAMPO MAIOR - PI</v>
          </cell>
        </row>
        <row r="2">
          <cell r="A2" t="str">
            <v>CONSTRUÇÃO DE GALPÃO - CAMPO MAIOR</v>
          </cell>
        </row>
        <row r="5">
          <cell r="B5" t="str">
            <v xml:space="preserve">SINAPI PI-11/2023, SEINFRA 28, ORSE-10/2023, </v>
          </cell>
          <cell r="F5" t="str">
            <v>COM DESONERAÇÃO</v>
          </cell>
          <cell r="H5">
            <v>83.579999999999984</v>
          </cell>
          <cell r="K5">
            <v>28.139999999999997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20"/>
  <sheetViews>
    <sheetView tabSelected="1" showOutlineSymbols="0" showWhiteSpace="0" view="pageBreakPreview" zoomScale="60" zoomScaleNormal="70" workbookViewId="0">
      <selection activeCell="M9" sqref="M9"/>
    </sheetView>
  </sheetViews>
  <sheetFormatPr defaultRowHeight="14.25"/>
  <cols>
    <col min="1" max="2" width="10" bestFit="1" customWidth="1"/>
    <col min="3" max="3" width="0" hidden="1"/>
    <col min="4" max="4" width="60" bestFit="1" customWidth="1"/>
    <col min="5" max="5" width="30" bestFit="1" customWidth="1"/>
    <col min="6" max="6" width="5" bestFit="1" customWidth="1"/>
    <col min="7" max="10" width="10" bestFit="1" customWidth="1"/>
    <col min="11" max="11" width="36" bestFit="1" customWidth="1"/>
  </cols>
  <sheetData>
    <row r="8" spans="1:11" ht="15">
      <c r="A8" s="1"/>
      <c r="B8" s="1"/>
      <c r="C8" s="1"/>
      <c r="D8" s="1" t="s">
        <v>0</v>
      </c>
      <c r="E8" s="1" t="s">
        <v>1</v>
      </c>
      <c r="F8" s="206" t="s">
        <v>2</v>
      </c>
      <c r="G8" s="206"/>
      <c r="H8" s="206"/>
      <c r="I8" s="206" t="s">
        <v>3</v>
      </c>
      <c r="J8" s="206"/>
      <c r="K8" s="206"/>
    </row>
    <row r="9" spans="1:11" ht="80.099999999999994" customHeight="1">
      <c r="A9" s="5"/>
      <c r="B9" s="5"/>
      <c r="C9" s="5"/>
      <c r="D9" s="10" t="s">
        <v>21</v>
      </c>
      <c r="E9" s="5" t="s">
        <v>4</v>
      </c>
      <c r="F9" s="207">
        <f>BDI!G72</f>
        <v>0.21990000000000001</v>
      </c>
      <c r="G9" s="208"/>
      <c r="H9" s="208"/>
      <c r="I9" s="208" t="s">
        <v>6</v>
      </c>
      <c r="J9" s="208"/>
      <c r="K9" s="208"/>
    </row>
    <row r="10" spans="1:11" ht="15">
      <c r="A10" s="209" t="s">
        <v>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</row>
    <row r="11" spans="1:11" ht="30" customHeight="1">
      <c r="A11" s="211" t="s">
        <v>8</v>
      </c>
      <c r="B11" s="211"/>
      <c r="C11" s="211"/>
      <c r="D11" s="211" t="s">
        <v>9</v>
      </c>
      <c r="E11" s="211"/>
      <c r="F11" s="211"/>
      <c r="G11" s="211"/>
      <c r="H11" s="211"/>
      <c r="I11" s="211"/>
      <c r="J11" s="2" t="s">
        <v>10</v>
      </c>
      <c r="K11" s="2" t="s">
        <v>11</v>
      </c>
    </row>
    <row r="12" spans="1:11" ht="24" customHeight="1">
      <c r="A12" s="212" t="s">
        <v>12</v>
      </c>
      <c r="B12" s="212"/>
      <c r="C12" s="212"/>
      <c r="D12" s="212" t="s">
        <v>13</v>
      </c>
      <c r="E12" s="212"/>
      <c r="F12" s="212"/>
      <c r="G12" s="212"/>
      <c r="H12" s="212"/>
      <c r="I12" s="212"/>
      <c r="J12" s="3">
        <f>'Orçamento Sintético'!I12</f>
        <v>47996.787576000002</v>
      </c>
      <c r="K12" s="4">
        <f>J12/I18</f>
        <v>8.8646025641984177E-2</v>
      </c>
    </row>
    <row r="13" spans="1:11" ht="24" customHeight="1">
      <c r="A13" s="212" t="s">
        <v>14</v>
      </c>
      <c r="B13" s="212"/>
      <c r="C13" s="212"/>
      <c r="D13" s="212" t="s">
        <v>15</v>
      </c>
      <c r="E13" s="212"/>
      <c r="F13" s="212"/>
      <c r="G13" s="212"/>
      <c r="H13" s="212"/>
      <c r="I13" s="212"/>
      <c r="J13" s="3">
        <v>492803.81</v>
      </c>
      <c r="K13" s="4">
        <f>J13/I18</f>
        <v>0.91016714626066997</v>
      </c>
    </row>
    <row r="14" spans="1:11" ht="24" customHeight="1">
      <c r="A14" s="212" t="s">
        <v>16</v>
      </c>
      <c r="B14" s="212"/>
      <c r="C14" s="212"/>
      <c r="D14" s="212" t="s">
        <v>17</v>
      </c>
      <c r="E14" s="212"/>
      <c r="F14" s="212"/>
      <c r="G14" s="212"/>
      <c r="H14" s="212"/>
      <c r="I14" s="212"/>
      <c r="J14" s="3">
        <v>642.6</v>
      </c>
      <c r="K14" s="4">
        <f>J14/I18</f>
        <v>1.186828097345892E-3</v>
      </c>
    </row>
    <row r="15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>
      <c r="A16" s="213"/>
      <c r="B16" s="213"/>
      <c r="C16" s="213"/>
      <c r="D16" s="8"/>
      <c r="E16" s="7"/>
      <c r="F16" s="7"/>
      <c r="G16" s="208" t="s">
        <v>18</v>
      </c>
      <c r="H16" s="213"/>
      <c r="I16" s="214">
        <f>I18-I17</f>
        <v>443856.60757600004</v>
      </c>
      <c r="J16" s="213"/>
      <c r="K16" s="213"/>
    </row>
    <row r="17" spans="1:11">
      <c r="A17" s="213"/>
      <c r="B17" s="213"/>
      <c r="C17" s="213"/>
      <c r="D17" s="8"/>
      <c r="E17" s="7"/>
      <c r="F17" s="7"/>
      <c r="G17" s="208" t="s">
        <v>19</v>
      </c>
      <c r="H17" s="213"/>
      <c r="I17" s="214">
        <v>97586.59</v>
      </c>
      <c r="J17" s="213"/>
      <c r="K17" s="213"/>
    </row>
    <row r="18" spans="1:11">
      <c r="A18" s="213"/>
      <c r="B18" s="213"/>
      <c r="C18" s="213"/>
      <c r="D18" s="8"/>
      <c r="E18" s="7"/>
      <c r="F18" s="7"/>
      <c r="G18" s="208" t="s">
        <v>20</v>
      </c>
      <c r="H18" s="213"/>
      <c r="I18" s="214">
        <f>SUM(J12:J14)</f>
        <v>541443.19757600001</v>
      </c>
      <c r="J18" s="213"/>
      <c r="K18" s="213"/>
    </row>
    <row r="19" spans="1:11" ht="6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69.95" customHeight="1">
      <c r="A20" s="215" t="s">
        <v>22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</row>
  </sheetData>
  <mergeCells count="23">
    <mergeCell ref="A20:K20"/>
    <mergeCell ref="A17:C17"/>
    <mergeCell ref="G17:H17"/>
    <mergeCell ref="I17:K17"/>
    <mergeCell ref="A18:C18"/>
    <mergeCell ref="G18:H18"/>
    <mergeCell ref="I18:K18"/>
    <mergeCell ref="A14:C14"/>
    <mergeCell ref="D14:I14"/>
    <mergeCell ref="A16:C16"/>
    <mergeCell ref="G16:H16"/>
    <mergeCell ref="I16:K16"/>
    <mergeCell ref="A11:C11"/>
    <mergeCell ref="D11:I11"/>
    <mergeCell ref="A12:C12"/>
    <mergeCell ref="D12:I12"/>
    <mergeCell ref="A13:C13"/>
    <mergeCell ref="D13:I13"/>
    <mergeCell ref="F8:H8"/>
    <mergeCell ref="I8:K8"/>
    <mergeCell ref="F9:H9"/>
    <mergeCell ref="I9:K9"/>
    <mergeCell ref="A10:K10"/>
  </mergeCells>
  <pageMargins left="0.51181102362204722" right="0.51181102362204722" top="0.98425196850393704" bottom="0.98425196850393704" header="0.51181102362204722" footer="0.51181102362204722"/>
  <pageSetup paperSize="9" scale="65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37"/>
  <sheetViews>
    <sheetView showOutlineSymbols="0" showWhiteSpace="0" view="pageBreakPreview" topLeftCell="A13" zoomScale="60" zoomScaleNormal="70" workbookViewId="0">
      <selection activeCell="J29" sqref="J29"/>
    </sheetView>
  </sheetViews>
  <sheetFormatPr defaultRowHeight="14.25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  <col min="12" max="12" width="18.75" customWidth="1"/>
  </cols>
  <sheetData>
    <row r="8" spans="1:13" ht="15">
      <c r="A8" s="11"/>
      <c r="B8" s="11"/>
      <c r="C8" s="11"/>
      <c r="D8" s="11" t="s">
        <v>0</v>
      </c>
      <c r="E8" s="216" t="s">
        <v>1</v>
      </c>
      <c r="F8" s="216"/>
      <c r="G8" s="216" t="s">
        <v>2</v>
      </c>
      <c r="H8" s="216"/>
      <c r="I8" s="216" t="s">
        <v>3</v>
      </c>
      <c r="J8" s="216"/>
    </row>
    <row r="9" spans="1:13" ht="112.5" customHeight="1">
      <c r="A9" s="12"/>
      <c r="B9" s="12"/>
      <c r="C9" s="12"/>
      <c r="D9" s="12" t="str">
        <f>'Resumo do Orçamento'!D9</f>
        <v>EXECUÇÃO DE PASSAGEM MOLHADA - POVOADO  VARJOTA - ZONA RURAL 	DE BOQUEIRÃO DO PIAUÍ</v>
      </c>
      <c r="E9" s="217" t="s">
        <v>4</v>
      </c>
      <c r="F9" s="217"/>
      <c r="G9" s="218">
        <f>BDI!G72</f>
        <v>0.21990000000000001</v>
      </c>
      <c r="H9" s="217"/>
      <c r="I9" s="217" t="s">
        <v>6</v>
      </c>
      <c r="J9" s="217"/>
    </row>
    <row r="10" spans="1:13" ht="15">
      <c r="A10" s="222" t="s">
        <v>23</v>
      </c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3" ht="30" customHeight="1">
      <c r="A11" s="13" t="s">
        <v>8</v>
      </c>
      <c r="B11" s="14" t="s">
        <v>24</v>
      </c>
      <c r="C11" s="13" t="s">
        <v>25</v>
      </c>
      <c r="D11" s="13" t="s">
        <v>9</v>
      </c>
      <c r="E11" s="15" t="s">
        <v>26</v>
      </c>
      <c r="F11" s="14" t="s">
        <v>27</v>
      </c>
      <c r="G11" s="14" t="s">
        <v>28</v>
      </c>
      <c r="H11" s="14" t="s">
        <v>29</v>
      </c>
      <c r="I11" s="14" t="s">
        <v>10</v>
      </c>
      <c r="J11" s="14" t="s">
        <v>11</v>
      </c>
    </row>
    <row r="12" spans="1:13" ht="24" customHeight="1">
      <c r="A12" s="16" t="s">
        <v>12</v>
      </c>
      <c r="B12" s="16"/>
      <c r="C12" s="16"/>
      <c r="D12" s="16" t="s">
        <v>13</v>
      </c>
      <c r="E12" s="16"/>
      <c r="F12" s="17"/>
      <c r="G12" s="16"/>
      <c r="H12" s="16"/>
      <c r="I12" s="18">
        <f>SUM(I13:I18)</f>
        <v>47996.787576000002</v>
      </c>
      <c r="J12" s="19">
        <f>SUM(J13:J18)</f>
        <v>8.8646023268018945E-2</v>
      </c>
    </row>
    <row r="13" spans="1:13" ht="24" customHeight="1">
      <c r="A13" s="20" t="s">
        <v>30</v>
      </c>
      <c r="B13" s="21" t="s">
        <v>31</v>
      </c>
      <c r="C13" s="20" t="s">
        <v>32</v>
      </c>
      <c r="D13" s="20" t="s">
        <v>33</v>
      </c>
      <c r="E13" s="22" t="s">
        <v>34</v>
      </c>
      <c r="F13" s="21">
        <v>3</v>
      </c>
      <c r="G13" s="23">
        <v>7093.41</v>
      </c>
      <c r="H13" s="23">
        <v>8653.25</v>
      </c>
      <c r="I13" s="23">
        <v>25959.75</v>
      </c>
      <c r="J13" s="182">
        <f>I13/$L$35</f>
        <v>4.7945471327390375E-2</v>
      </c>
      <c r="L13">
        <f>F13*G13</f>
        <v>21280.23</v>
      </c>
      <c r="M13">
        <f>F13*H13</f>
        <v>25959.75</v>
      </c>
    </row>
    <row r="14" spans="1:13" ht="24" customHeight="1">
      <c r="A14" s="20" t="s">
        <v>35</v>
      </c>
      <c r="B14" s="21" t="s">
        <v>36</v>
      </c>
      <c r="C14" s="20" t="s">
        <v>32</v>
      </c>
      <c r="D14" s="20" t="s">
        <v>37</v>
      </c>
      <c r="E14" s="22" t="s">
        <v>34</v>
      </c>
      <c r="F14" s="21">
        <v>3</v>
      </c>
      <c r="G14" s="23">
        <v>600</v>
      </c>
      <c r="H14" s="23">
        <v>731.94</v>
      </c>
      <c r="I14" s="23">
        <v>2195.8200000000002</v>
      </c>
      <c r="J14" s="182">
        <f t="shared" ref="J14:J17" si="0">I14/$L$35</f>
        <v>4.0554945579256482E-3</v>
      </c>
      <c r="L14">
        <f t="shared" ref="L14:L31" si="1">F14*G14</f>
        <v>1800</v>
      </c>
      <c r="M14">
        <f t="shared" ref="M14:M31" si="2">F14*H14</f>
        <v>2195.8200000000002</v>
      </c>
    </row>
    <row r="15" spans="1:13" ht="24" customHeight="1">
      <c r="A15" s="20" t="s">
        <v>38</v>
      </c>
      <c r="B15" s="21" t="s">
        <v>39</v>
      </c>
      <c r="C15" s="20" t="s">
        <v>32</v>
      </c>
      <c r="D15" s="20" t="s">
        <v>40</v>
      </c>
      <c r="E15" s="22" t="s">
        <v>41</v>
      </c>
      <c r="F15" s="21">
        <v>6</v>
      </c>
      <c r="G15" s="23">
        <v>379.41</v>
      </c>
      <c r="H15" s="23">
        <v>462.84</v>
      </c>
      <c r="I15" s="23">
        <v>2777.04</v>
      </c>
      <c r="J15" s="182">
        <f t="shared" si="0"/>
        <v>5.1289589343123934E-3</v>
      </c>
      <c r="L15">
        <f t="shared" si="1"/>
        <v>2276.46</v>
      </c>
      <c r="M15">
        <f t="shared" si="2"/>
        <v>2777.04</v>
      </c>
    </row>
    <row r="16" spans="1:13" ht="26.1" customHeight="1">
      <c r="A16" s="20" t="s">
        <v>42</v>
      </c>
      <c r="B16" s="21" t="s">
        <v>43</v>
      </c>
      <c r="C16" s="20" t="s">
        <v>44</v>
      </c>
      <c r="D16" s="20" t="s">
        <v>45</v>
      </c>
      <c r="E16" s="22" t="s">
        <v>46</v>
      </c>
      <c r="F16" s="21">
        <v>3</v>
      </c>
      <c r="G16" s="23">
        <v>800</v>
      </c>
      <c r="H16" s="23">
        <v>975.92</v>
      </c>
      <c r="I16" s="23">
        <v>2927.76</v>
      </c>
      <c r="J16" s="182">
        <f t="shared" si="0"/>
        <v>5.407326077234197E-3</v>
      </c>
      <c r="L16">
        <f t="shared" si="1"/>
        <v>2400</v>
      </c>
      <c r="M16">
        <f t="shared" si="2"/>
        <v>2927.7599999999998</v>
      </c>
    </row>
    <row r="17" spans="1:13" ht="26.1" customHeight="1">
      <c r="A17" s="20" t="s">
        <v>349</v>
      </c>
      <c r="B17" s="21" t="s">
        <v>351</v>
      </c>
      <c r="C17" s="20" t="s">
        <v>32</v>
      </c>
      <c r="D17" s="20" t="s">
        <v>352</v>
      </c>
      <c r="E17" s="22" t="s">
        <v>353</v>
      </c>
      <c r="F17" s="21">
        <v>1</v>
      </c>
      <c r="G17" s="23">
        <f>MOB_DESMOB!N33</f>
        <v>9152.2400000000016</v>
      </c>
      <c r="H17" s="23">
        <f>MOB_DESMOB!N35</f>
        <v>11164.817576000001</v>
      </c>
      <c r="I17" s="23">
        <f>H17*F17</f>
        <v>11164.817576000001</v>
      </c>
      <c r="J17" s="182">
        <f t="shared" si="0"/>
        <v>2.0620477507127463E-2</v>
      </c>
      <c r="L17">
        <f t="shared" si="1"/>
        <v>9152.2400000000016</v>
      </c>
      <c r="M17">
        <f t="shared" si="2"/>
        <v>11164.817576000001</v>
      </c>
    </row>
    <row r="18" spans="1:13" ht="26.1" customHeight="1">
      <c r="A18" s="20" t="s">
        <v>350</v>
      </c>
      <c r="B18" s="21" t="s">
        <v>48</v>
      </c>
      <c r="C18" s="20" t="s">
        <v>32</v>
      </c>
      <c r="D18" s="20" t="s">
        <v>49</v>
      </c>
      <c r="E18" s="22" t="s">
        <v>50</v>
      </c>
      <c r="F18" s="21">
        <v>340</v>
      </c>
      <c r="G18" s="23">
        <v>7.17</v>
      </c>
      <c r="H18" s="23">
        <v>8.74</v>
      </c>
      <c r="I18" s="23">
        <v>2971.6</v>
      </c>
      <c r="J18" s="182">
        <f>I18/$L$35</f>
        <v>5.4882948640288609E-3</v>
      </c>
      <c r="L18">
        <f t="shared" si="1"/>
        <v>2437.8000000000002</v>
      </c>
      <c r="M18">
        <f t="shared" si="2"/>
        <v>2971.6</v>
      </c>
    </row>
    <row r="19" spans="1:13" ht="24" customHeight="1">
      <c r="A19" s="16" t="s">
        <v>14</v>
      </c>
      <c r="B19" s="16"/>
      <c r="C19" s="16"/>
      <c r="D19" s="16" t="s">
        <v>15</v>
      </c>
      <c r="E19" s="16"/>
      <c r="F19" s="17"/>
      <c r="G19" s="16"/>
      <c r="H19" s="16"/>
      <c r="I19" s="18">
        <f>SUM(I20:I29)</f>
        <v>492803.81000000006</v>
      </c>
      <c r="J19" s="19">
        <f>SUM(J20:J29)</f>
        <v>0.91016712188614057</v>
      </c>
      <c r="L19">
        <f t="shared" si="1"/>
        <v>0</v>
      </c>
      <c r="M19">
        <f t="shared" si="2"/>
        <v>0</v>
      </c>
    </row>
    <row r="20" spans="1:13" ht="26.1" customHeight="1">
      <c r="A20" s="20" t="s">
        <v>51</v>
      </c>
      <c r="B20" s="21" t="s">
        <v>52</v>
      </c>
      <c r="C20" s="20" t="s">
        <v>53</v>
      </c>
      <c r="D20" s="20" t="s">
        <v>54</v>
      </c>
      <c r="E20" s="22" t="s">
        <v>55</v>
      </c>
      <c r="F20" s="21">
        <v>272</v>
      </c>
      <c r="G20" s="23">
        <v>39.67</v>
      </c>
      <c r="H20" s="23">
        <v>48.39</v>
      </c>
      <c r="I20" s="23">
        <v>13162.08</v>
      </c>
      <c r="J20" s="182">
        <f>I20/$L$35</f>
        <v>2.4309252949231724E-2</v>
      </c>
      <c r="L20">
        <f t="shared" si="1"/>
        <v>10790.24</v>
      </c>
      <c r="M20">
        <f t="shared" si="2"/>
        <v>13162.08</v>
      </c>
    </row>
    <row r="21" spans="1:13" ht="26.1" customHeight="1">
      <c r="A21" s="20" t="s">
        <v>56</v>
      </c>
      <c r="B21" s="21" t="s">
        <v>57</v>
      </c>
      <c r="C21" s="20" t="s">
        <v>53</v>
      </c>
      <c r="D21" s="20" t="s">
        <v>58</v>
      </c>
      <c r="E21" s="22" t="s">
        <v>55</v>
      </c>
      <c r="F21" s="21">
        <v>297.76</v>
      </c>
      <c r="G21" s="23">
        <v>3.62</v>
      </c>
      <c r="H21" s="23">
        <v>4.41</v>
      </c>
      <c r="I21" s="23">
        <v>1313.12</v>
      </c>
      <c r="J21" s="182">
        <f t="shared" ref="J21:J31" si="3">I21/$L$35</f>
        <v>2.4252220190650081E-3</v>
      </c>
      <c r="L21">
        <f t="shared" si="1"/>
        <v>1077.8912</v>
      </c>
      <c r="M21">
        <f t="shared" si="2"/>
        <v>1313.1215999999999</v>
      </c>
    </row>
    <row r="22" spans="1:13" ht="39" customHeight="1">
      <c r="A22" s="20" t="s">
        <v>59</v>
      </c>
      <c r="B22" s="21" t="s">
        <v>60</v>
      </c>
      <c r="C22" s="20" t="s">
        <v>53</v>
      </c>
      <c r="D22" s="20" t="s">
        <v>61</v>
      </c>
      <c r="E22" s="22" t="s">
        <v>55</v>
      </c>
      <c r="F22" s="21">
        <v>272</v>
      </c>
      <c r="G22" s="23">
        <v>376.34</v>
      </c>
      <c r="H22" s="23">
        <v>459.09</v>
      </c>
      <c r="I22" s="23">
        <v>124872.48</v>
      </c>
      <c r="J22" s="182">
        <f t="shared" si="3"/>
        <v>0.23062895094984073</v>
      </c>
      <c r="L22">
        <f t="shared" si="1"/>
        <v>102364.48</v>
      </c>
      <c r="M22">
        <f t="shared" si="2"/>
        <v>124872.48</v>
      </c>
    </row>
    <row r="23" spans="1:13" ht="39" customHeight="1">
      <c r="A23" s="20" t="s">
        <v>62</v>
      </c>
      <c r="B23" s="21" t="s">
        <v>63</v>
      </c>
      <c r="C23" s="20" t="s">
        <v>53</v>
      </c>
      <c r="D23" s="20" t="s">
        <v>64</v>
      </c>
      <c r="E23" s="22" t="s">
        <v>55</v>
      </c>
      <c r="F23" s="21">
        <v>547.91</v>
      </c>
      <c r="G23" s="23">
        <v>400.42</v>
      </c>
      <c r="H23" s="23">
        <v>488.47</v>
      </c>
      <c r="I23" s="23">
        <v>267637.59000000003</v>
      </c>
      <c r="J23" s="182">
        <f t="shared" si="3"/>
        <v>0.49430408218402955</v>
      </c>
      <c r="L23">
        <f t="shared" si="1"/>
        <v>219394.12219999998</v>
      </c>
      <c r="M23">
        <f t="shared" si="2"/>
        <v>267637.59769999998</v>
      </c>
    </row>
    <row r="24" spans="1:13" ht="39" customHeight="1">
      <c r="A24" s="20" t="s">
        <v>65</v>
      </c>
      <c r="B24" s="21" t="s">
        <v>66</v>
      </c>
      <c r="C24" s="20" t="s">
        <v>32</v>
      </c>
      <c r="D24" s="20" t="s">
        <v>67</v>
      </c>
      <c r="E24" s="22" t="s">
        <v>41</v>
      </c>
      <c r="F24" s="21">
        <v>345.04</v>
      </c>
      <c r="G24" s="23">
        <v>70.98</v>
      </c>
      <c r="H24" s="23">
        <v>86.58</v>
      </c>
      <c r="I24" s="23">
        <v>29873.56</v>
      </c>
      <c r="J24" s="182">
        <f t="shared" si="3"/>
        <v>5.5173948686989514E-2</v>
      </c>
      <c r="L24">
        <f t="shared" si="1"/>
        <v>24490.939200000004</v>
      </c>
      <c r="M24">
        <f t="shared" si="2"/>
        <v>29873.563200000001</v>
      </c>
    </row>
    <row r="25" spans="1:13" ht="26.1" customHeight="1">
      <c r="A25" s="20" t="s">
        <v>68</v>
      </c>
      <c r="B25" s="21" t="s">
        <v>69</v>
      </c>
      <c r="C25" s="20" t="s">
        <v>53</v>
      </c>
      <c r="D25" s="20" t="s">
        <v>70</v>
      </c>
      <c r="E25" s="22" t="s">
        <v>71</v>
      </c>
      <c r="F25" s="21">
        <v>36</v>
      </c>
      <c r="G25" s="23">
        <v>335.37</v>
      </c>
      <c r="H25" s="23">
        <v>409.11</v>
      </c>
      <c r="I25" s="23">
        <v>14727.96</v>
      </c>
      <c r="J25" s="182">
        <f t="shared" si="3"/>
        <v>2.7201301395080934E-2</v>
      </c>
      <c r="L25">
        <f t="shared" si="1"/>
        <v>12073.32</v>
      </c>
      <c r="M25">
        <f t="shared" si="2"/>
        <v>14727.960000000001</v>
      </c>
    </row>
    <row r="26" spans="1:13" ht="26.1" customHeight="1">
      <c r="A26" s="20" t="s">
        <v>72</v>
      </c>
      <c r="B26" s="21" t="s">
        <v>73</v>
      </c>
      <c r="C26" s="20" t="s">
        <v>53</v>
      </c>
      <c r="D26" s="20" t="s">
        <v>74</v>
      </c>
      <c r="E26" s="22" t="s">
        <v>55</v>
      </c>
      <c r="F26" s="21">
        <v>40.799999999999997</v>
      </c>
      <c r="G26" s="23">
        <v>428.88</v>
      </c>
      <c r="H26" s="23">
        <v>523.19000000000005</v>
      </c>
      <c r="I26" s="23">
        <v>21346.15</v>
      </c>
      <c r="J26" s="182">
        <f t="shared" si="3"/>
        <v>3.942454079007595E-2</v>
      </c>
      <c r="L26">
        <f t="shared" si="1"/>
        <v>17498.304</v>
      </c>
      <c r="M26">
        <f t="shared" si="2"/>
        <v>21346.152000000002</v>
      </c>
    </row>
    <row r="27" spans="1:13" ht="26.1" customHeight="1">
      <c r="A27" s="20" t="s">
        <v>75</v>
      </c>
      <c r="B27" s="21" t="s">
        <v>76</v>
      </c>
      <c r="C27" s="20" t="s">
        <v>53</v>
      </c>
      <c r="D27" s="20" t="s">
        <v>77</v>
      </c>
      <c r="E27" s="22" t="s">
        <v>78</v>
      </c>
      <c r="F27" s="21">
        <v>347</v>
      </c>
      <c r="G27" s="23">
        <v>26.69</v>
      </c>
      <c r="H27" s="23">
        <v>32.549999999999997</v>
      </c>
      <c r="I27" s="23">
        <v>11294.85</v>
      </c>
      <c r="J27" s="182">
        <f t="shared" si="3"/>
        <v>2.0860636439957055E-2</v>
      </c>
      <c r="L27">
        <f t="shared" si="1"/>
        <v>9261.43</v>
      </c>
      <c r="M27">
        <f t="shared" si="2"/>
        <v>11294.849999999999</v>
      </c>
    </row>
    <row r="28" spans="1:13" ht="26.1" customHeight="1">
      <c r="A28" s="20" t="s">
        <v>79</v>
      </c>
      <c r="B28" s="21" t="s">
        <v>80</v>
      </c>
      <c r="C28" s="20" t="s">
        <v>53</v>
      </c>
      <c r="D28" s="20" t="s">
        <v>81</v>
      </c>
      <c r="E28" s="22" t="s">
        <v>82</v>
      </c>
      <c r="F28" s="21">
        <v>425</v>
      </c>
      <c r="G28" s="23">
        <v>12.89</v>
      </c>
      <c r="H28" s="23">
        <v>15.72</v>
      </c>
      <c r="I28" s="23">
        <v>6681</v>
      </c>
      <c r="J28" s="182">
        <f t="shared" si="3"/>
        <v>1.2339244173703332E-2</v>
      </c>
      <c r="L28">
        <f t="shared" si="1"/>
        <v>5478.25</v>
      </c>
      <c r="M28">
        <f t="shared" si="2"/>
        <v>6681</v>
      </c>
    </row>
    <row r="29" spans="1:13" ht="26.1" customHeight="1">
      <c r="A29" s="20" t="s">
        <v>83</v>
      </c>
      <c r="B29" s="21" t="s">
        <v>84</v>
      </c>
      <c r="C29" s="20" t="s">
        <v>53</v>
      </c>
      <c r="D29" s="20" t="s">
        <v>85</v>
      </c>
      <c r="E29" s="22" t="s">
        <v>78</v>
      </c>
      <c r="F29" s="21">
        <v>82</v>
      </c>
      <c r="G29" s="23">
        <v>18.95</v>
      </c>
      <c r="H29" s="23">
        <v>23.11</v>
      </c>
      <c r="I29" s="23">
        <v>1895.02</v>
      </c>
      <c r="J29" s="182">
        <f t="shared" si="3"/>
        <v>3.4999422981666349E-3</v>
      </c>
      <c r="L29">
        <f t="shared" si="1"/>
        <v>1553.8999999999999</v>
      </c>
      <c r="M29">
        <f t="shared" si="2"/>
        <v>1895.02</v>
      </c>
    </row>
    <row r="30" spans="1:13" ht="24" customHeight="1">
      <c r="A30" s="16" t="s">
        <v>16</v>
      </c>
      <c r="B30" s="16"/>
      <c r="C30" s="16"/>
      <c r="D30" s="16" t="s">
        <v>17</v>
      </c>
      <c r="E30" s="16"/>
      <c r="F30" s="17"/>
      <c r="G30" s="16"/>
      <c r="H30" s="16"/>
      <c r="I30" s="18">
        <f>SUM(I31)</f>
        <v>642.6</v>
      </c>
      <c r="J30" s="19">
        <f>SUM(J31)</f>
        <v>1.1868280655623054E-3</v>
      </c>
      <c r="L30">
        <f t="shared" si="1"/>
        <v>0</v>
      </c>
      <c r="M30">
        <f t="shared" si="2"/>
        <v>0</v>
      </c>
    </row>
    <row r="31" spans="1:13" ht="24" customHeight="1">
      <c r="A31" s="20" t="s">
        <v>86</v>
      </c>
      <c r="B31" s="21" t="s">
        <v>87</v>
      </c>
      <c r="C31" s="20" t="s">
        <v>32</v>
      </c>
      <c r="D31" s="20" t="s">
        <v>88</v>
      </c>
      <c r="E31" s="22" t="s">
        <v>41</v>
      </c>
      <c r="F31" s="21">
        <v>340</v>
      </c>
      <c r="G31" s="23">
        <v>1.55</v>
      </c>
      <c r="H31" s="23">
        <v>1.89</v>
      </c>
      <c r="I31" s="23">
        <v>642.6</v>
      </c>
      <c r="J31" s="182">
        <f t="shared" si="3"/>
        <v>1.1868280655623054E-3</v>
      </c>
      <c r="K31" s="183">
        <f>J30+J19+J12</f>
        <v>0.99999997321972178</v>
      </c>
      <c r="L31">
        <f t="shared" si="1"/>
        <v>527</v>
      </c>
      <c r="M31">
        <f t="shared" si="2"/>
        <v>642.6</v>
      </c>
    </row>
    <row r="32" spans="1:13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2" ht="20.25" customHeight="1">
      <c r="A33" s="219"/>
      <c r="B33" s="219"/>
      <c r="C33" s="219"/>
      <c r="D33" s="25"/>
      <c r="E33" s="26"/>
      <c r="F33" s="217" t="s">
        <v>18</v>
      </c>
      <c r="G33" s="219"/>
      <c r="H33" s="220">
        <f>SUM(L13:L31)</f>
        <v>443856.60660000006</v>
      </c>
      <c r="I33" s="219"/>
      <c r="J33" s="219"/>
      <c r="L33" s="184">
        <f>SUM(L13:L31)</f>
        <v>443856.60660000006</v>
      </c>
    </row>
    <row r="34" spans="1:12" ht="24.75" customHeight="1">
      <c r="A34" s="219"/>
      <c r="B34" s="219"/>
      <c r="C34" s="219"/>
      <c r="D34" s="25"/>
      <c r="E34" s="26"/>
      <c r="F34" s="217" t="s">
        <v>19</v>
      </c>
      <c r="G34" s="219"/>
      <c r="H34" s="220">
        <f>H35-H33</f>
        <v>97586.590975999949</v>
      </c>
      <c r="I34" s="219"/>
      <c r="J34" s="219"/>
      <c r="L34" s="184">
        <f>L35-L33</f>
        <v>97586.605475999881</v>
      </c>
    </row>
    <row r="35" spans="1:12">
      <c r="A35" s="219"/>
      <c r="B35" s="219"/>
      <c r="C35" s="219"/>
      <c r="D35" s="25"/>
      <c r="E35" s="26"/>
      <c r="F35" s="217" t="s">
        <v>20</v>
      </c>
      <c r="G35" s="219"/>
      <c r="H35" s="220">
        <f>SUM(I12+I19+I30)</f>
        <v>541443.19757600001</v>
      </c>
      <c r="I35" s="219"/>
      <c r="J35" s="219"/>
      <c r="L35" s="184">
        <f>SUM(M13:M31)</f>
        <v>541443.21207599994</v>
      </c>
    </row>
    <row r="36" spans="1:12" ht="60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L36" s="185"/>
    </row>
    <row r="37" spans="1:12" ht="69.95" customHeight="1">
      <c r="A37" s="221" t="str">
        <f>'Resumo do Orçamento'!A20:K20</f>
        <v>_______________________________________________________________
JOAQUIM HENRIQUE GAMA NETO
ENGENHEIRO CIVIL - CREA 1919366911
SADA-PI/DIR/COENGE</v>
      </c>
      <c r="B37" s="210"/>
      <c r="C37" s="210"/>
      <c r="D37" s="210"/>
      <c r="E37" s="210"/>
      <c r="F37" s="210"/>
      <c r="G37" s="210"/>
      <c r="H37" s="210"/>
      <c r="I37" s="210"/>
      <c r="J37" s="210"/>
    </row>
  </sheetData>
  <mergeCells count="17">
    <mergeCell ref="A35:C35"/>
    <mergeCell ref="F35:G35"/>
    <mergeCell ref="H35:J35"/>
    <mergeCell ref="A37:J37"/>
    <mergeCell ref="A10:J10"/>
    <mergeCell ref="A33:C33"/>
    <mergeCell ref="F33:G33"/>
    <mergeCell ref="H33:J33"/>
    <mergeCell ref="A34:C34"/>
    <mergeCell ref="F34:G34"/>
    <mergeCell ref="H34:J34"/>
    <mergeCell ref="E8:F8"/>
    <mergeCell ref="G8:H8"/>
    <mergeCell ref="I8:J8"/>
    <mergeCell ref="E9:F9"/>
    <mergeCell ref="G9:H9"/>
    <mergeCell ref="I9:J9"/>
  </mergeCells>
  <pageMargins left="0.51181102362204722" right="0.51181102362204722" top="0.98425196850393704" bottom="0.98425196850393704" header="0.51181102362204722" footer="0.51181102362204722"/>
  <pageSetup paperSize="9" scale="75" fitToHeight="0" orientation="landscape" r:id="rId1"/>
  <headerFooter>
    <oddHeader>&amp;C&amp;G</oddHeader>
  </headerFooter>
  <rowBreaks count="1" manualBreakCount="1">
    <brk id="23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361"/>
  <sheetViews>
    <sheetView showOutlineSymbols="0" showWhiteSpace="0" view="pageBreakPreview" zoomScale="60" zoomScaleNormal="70" workbookViewId="0">
      <selection sqref="A1:XFD1"/>
    </sheetView>
  </sheetViews>
  <sheetFormatPr defaultRowHeight="14.25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8" spans="1:10" ht="15">
      <c r="A8" s="11"/>
      <c r="B8" s="11"/>
      <c r="C8" s="216" t="s">
        <v>0</v>
      </c>
      <c r="D8" s="216"/>
      <c r="E8" s="216" t="s">
        <v>1</v>
      </c>
      <c r="F8" s="216"/>
      <c r="G8" s="216" t="s">
        <v>2</v>
      </c>
      <c r="H8" s="216"/>
      <c r="I8" s="216" t="s">
        <v>3</v>
      </c>
      <c r="J8" s="216"/>
    </row>
    <row r="9" spans="1:10" ht="80.099999999999994" customHeight="1">
      <c r="A9" s="12"/>
      <c r="B9" s="12"/>
      <c r="C9" s="217" t="str">
        <f>'Resumo do Orçamento'!D9</f>
        <v>EXECUÇÃO DE PASSAGEM MOLHADA - POVOADO  VARJOTA - ZONA RURAL 	DE BOQUEIRÃO DO PIAUÍ</v>
      </c>
      <c r="D9" s="217"/>
      <c r="E9" s="217" t="s">
        <v>4</v>
      </c>
      <c r="F9" s="217"/>
      <c r="G9" s="217" t="s">
        <v>5</v>
      </c>
      <c r="H9" s="217"/>
      <c r="I9" s="217" t="s">
        <v>6</v>
      </c>
      <c r="J9" s="217"/>
    </row>
    <row r="10" spans="1:10" ht="15">
      <c r="A10" s="222" t="s">
        <v>89</v>
      </c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ht="24" customHeight="1">
      <c r="A11" s="16" t="s">
        <v>12</v>
      </c>
      <c r="B11" s="16"/>
      <c r="C11" s="16"/>
      <c r="D11" s="16" t="s">
        <v>13</v>
      </c>
      <c r="E11" s="16"/>
      <c r="F11" s="227"/>
      <c r="G11" s="227"/>
      <c r="H11" s="17"/>
      <c r="I11" s="16"/>
      <c r="J11" s="18">
        <v>36831.97</v>
      </c>
    </row>
    <row r="12" spans="1:10" ht="18" customHeight="1">
      <c r="A12" s="13" t="s">
        <v>30</v>
      </c>
      <c r="B12" s="14" t="s">
        <v>24</v>
      </c>
      <c r="C12" s="13" t="s">
        <v>25</v>
      </c>
      <c r="D12" s="13" t="s">
        <v>9</v>
      </c>
      <c r="E12" s="225" t="s">
        <v>90</v>
      </c>
      <c r="F12" s="225"/>
      <c r="G12" s="15" t="s">
        <v>26</v>
      </c>
      <c r="H12" s="14" t="s">
        <v>27</v>
      </c>
      <c r="I12" s="14" t="s">
        <v>28</v>
      </c>
      <c r="J12" s="14" t="s">
        <v>10</v>
      </c>
    </row>
    <row r="13" spans="1:10" ht="24" customHeight="1">
      <c r="A13" s="20" t="s">
        <v>91</v>
      </c>
      <c r="B13" s="21" t="s">
        <v>31</v>
      </c>
      <c r="C13" s="20" t="s">
        <v>32</v>
      </c>
      <c r="D13" s="20" t="s">
        <v>33</v>
      </c>
      <c r="E13" s="226" t="s">
        <v>92</v>
      </c>
      <c r="F13" s="226"/>
      <c r="G13" s="22" t="s">
        <v>34</v>
      </c>
      <c r="H13" s="28">
        <v>1</v>
      </c>
      <c r="I13" s="23">
        <v>7093.41</v>
      </c>
      <c r="J13" s="23">
        <v>7093.41</v>
      </c>
    </row>
    <row r="14" spans="1:10" ht="24" customHeight="1">
      <c r="A14" s="29" t="s">
        <v>93</v>
      </c>
      <c r="B14" s="30" t="s">
        <v>94</v>
      </c>
      <c r="C14" s="29" t="s">
        <v>53</v>
      </c>
      <c r="D14" s="29" t="s">
        <v>95</v>
      </c>
      <c r="E14" s="223" t="s">
        <v>96</v>
      </c>
      <c r="F14" s="223"/>
      <c r="G14" s="31" t="s">
        <v>46</v>
      </c>
      <c r="H14" s="32">
        <v>0.06</v>
      </c>
      <c r="I14" s="33">
        <v>23404.030999999999</v>
      </c>
      <c r="J14" s="33">
        <v>1404.24</v>
      </c>
    </row>
    <row r="15" spans="1:10" ht="24" customHeight="1">
      <c r="A15" s="29" t="s">
        <v>93</v>
      </c>
      <c r="B15" s="30" t="s">
        <v>97</v>
      </c>
      <c r="C15" s="29" t="s">
        <v>53</v>
      </c>
      <c r="D15" s="29" t="s">
        <v>98</v>
      </c>
      <c r="E15" s="223" t="s">
        <v>96</v>
      </c>
      <c r="F15" s="223"/>
      <c r="G15" s="31" t="s">
        <v>46</v>
      </c>
      <c r="H15" s="32">
        <v>0.35</v>
      </c>
      <c r="I15" s="33">
        <v>10477.8932</v>
      </c>
      <c r="J15" s="33">
        <v>3667.26</v>
      </c>
    </row>
    <row r="16" spans="1:10" ht="24" customHeight="1">
      <c r="A16" s="29" t="s">
        <v>93</v>
      </c>
      <c r="B16" s="30" t="s">
        <v>99</v>
      </c>
      <c r="C16" s="29" t="s">
        <v>53</v>
      </c>
      <c r="D16" s="29" t="s">
        <v>100</v>
      </c>
      <c r="E16" s="223" t="s">
        <v>96</v>
      </c>
      <c r="F16" s="223"/>
      <c r="G16" s="31" t="s">
        <v>46</v>
      </c>
      <c r="H16" s="32">
        <v>0.35</v>
      </c>
      <c r="I16" s="33">
        <v>5776.9138000000003</v>
      </c>
      <c r="J16" s="33">
        <v>2021.91</v>
      </c>
    </row>
    <row r="17" spans="1:10">
      <c r="A17" s="34"/>
      <c r="B17" s="34"/>
      <c r="C17" s="34"/>
      <c r="D17" s="34"/>
      <c r="E17" s="34" t="s">
        <v>101</v>
      </c>
      <c r="F17" s="35">
        <v>7093.41</v>
      </c>
      <c r="G17" s="34" t="s">
        <v>102</v>
      </c>
      <c r="H17" s="35">
        <v>0</v>
      </c>
      <c r="I17" s="34" t="s">
        <v>103</v>
      </c>
      <c r="J17" s="35">
        <v>7093.41</v>
      </c>
    </row>
    <row r="18" spans="1:10">
      <c r="A18" s="34"/>
      <c r="B18" s="34"/>
      <c r="C18" s="34"/>
      <c r="D18" s="34"/>
      <c r="E18" s="34" t="s">
        <v>104</v>
      </c>
      <c r="F18" s="35">
        <v>1559.84</v>
      </c>
      <c r="G18" s="34"/>
      <c r="H18" s="224" t="s">
        <v>105</v>
      </c>
      <c r="I18" s="224"/>
      <c r="J18" s="35">
        <v>8653.25</v>
      </c>
    </row>
    <row r="19" spans="1:10" ht="30" customHeight="1" thickBot="1">
      <c r="A19" s="26"/>
      <c r="B19" s="26"/>
      <c r="C19" s="26"/>
      <c r="D19" s="26"/>
      <c r="E19" s="26"/>
      <c r="F19" s="26"/>
      <c r="G19" s="26" t="s">
        <v>106</v>
      </c>
      <c r="H19" s="36">
        <v>3</v>
      </c>
      <c r="I19" s="26" t="s">
        <v>107</v>
      </c>
      <c r="J19" s="37">
        <v>25959.75</v>
      </c>
    </row>
    <row r="20" spans="1:10" ht="0.95" customHeight="1" thickTop="1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8" customHeight="1">
      <c r="A21" s="13" t="s">
        <v>35</v>
      </c>
      <c r="B21" s="14" t="s">
        <v>24</v>
      </c>
      <c r="C21" s="13" t="s">
        <v>25</v>
      </c>
      <c r="D21" s="13" t="s">
        <v>9</v>
      </c>
      <c r="E21" s="225" t="s">
        <v>90</v>
      </c>
      <c r="F21" s="225"/>
      <c r="G21" s="15" t="s">
        <v>26</v>
      </c>
      <c r="H21" s="14" t="s">
        <v>27</v>
      </c>
      <c r="I21" s="14" t="s">
        <v>28</v>
      </c>
      <c r="J21" s="14" t="s">
        <v>10</v>
      </c>
    </row>
    <row r="22" spans="1:10" ht="24" customHeight="1">
      <c r="A22" s="20" t="s">
        <v>91</v>
      </c>
      <c r="B22" s="21" t="s">
        <v>36</v>
      </c>
      <c r="C22" s="20" t="s">
        <v>32</v>
      </c>
      <c r="D22" s="20" t="s">
        <v>37</v>
      </c>
      <c r="E22" s="226" t="s">
        <v>108</v>
      </c>
      <c r="F22" s="226"/>
      <c r="G22" s="22" t="s">
        <v>34</v>
      </c>
      <c r="H22" s="28">
        <v>1</v>
      </c>
      <c r="I22" s="23">
        <v>600</v>
      </c>
      <c r="J22" s="23">
        <v>600</v>
      </c>
    </row>
    <row r="23" spans="1:10" ht="24" customHeight="1">
      <c r="A23" s="29" t="s">
        <v>93</v>
      </c>
      <c r="B23" s="30" t="s">
        <v>109</v>
      </c>
      <c r="C23" s="29" t="s">
        <v>32</v>
      </c>
      <c r="D23" s="29" t="s">
        <v>110</v>
      </c>
      <c r="E23" s="223" t="s">
        <v>111</v>
      </c>
      <c r="F23" s="223"/>
      <c r="G23" s="31" t="s">
        <v>34</v>
      </c>
      <c r="H23" s="32">
        <v>1</v>
      </c>
      <c r="I23" s="33">
        <v>600</v>
      </c>
      <c r="J23" s="33">
        <v>600</v>
      </c>
    </row>
    <row r="24" spans="1:10">
      <c r="A24" s="34"/>
      <c r="B24" s="34"/>
      <c r="C24" s="34"/>
      <c r="D24" s="34"/>
      <c r="E24" s="34" t="s">
        <v>101</v>
      </c>
      <c r="F24" s="35">
        <v>0</v>
      </c>
      <c r="G24" s="34" t="s">
        <v>102</v>
      </c>
      <c r="H24" s="35">
        <v>0</v>
      </c>
      <c r="I24" s="34" t="s">
        <v>103</v>
      </c>
      <c r="J24" s="35">
        <v>0</v>
      </c>
    </row>
    <row r="25" spans="1:10">
      <c r="A25" s="34"/>
      <c r="B25" s="34"/>
      <c r="C25" s="34"/>
      <c r="D25" s="34"/>
      <c r="E25" s="34" t="s">
        <v>104</v>
      </c>
      <c r="F25" s="35">
        <v>131.94</v>
      </c>
      <c r="G25" s="34"/>
      <c r="H25" s="224" t="s">
        <v>105</v>
      </c>
      <c r="I25" s="224"/>
      <c r="J25" s="35">
        <v>731.94</v>
      </c>
    </row>
    <row r="26" spans="1:10" ht="30" customHeight="1" thickBot="1">
      <c r="A26" s="26"/>
      <c r="B26" s="26"/>
      <c r="C26" s="26"/>
      <c r="D26" s="26"/>
      <c r="E26" s="26"/>
      <c r="F26" s="26"/>
      <c r="G26" s="26" t="s">
        <v>106</v>
      </c>
      <c r="H26" s="36">
        <v>3</v>
      </c>
      <c r="I26" s="26" t="s">
        <v>107</v>
      </c>
      <c r="J26" s="37">
        <v>2195.8200000000002</v>
      </c>
    </row>
    <row r="27" spans="1:10" ht="0.95" customHeight="1" thickTop="1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8" customHeight="1">
      <c r="A28" s="13" t="s">
        <v>38</v>
      </c>
      <c r="B28" s="14" t="s">
        <v>24</v>
      </c>
      <c r="C28" s="13" t="s">
        <v>25</v>
      </c>
      <c r="D28" s="13" t="s">
        <v>9</v>
      </c>
      <c r="E28" s="225" t="s">
        <v>90</v>
      </c>
      <c r="F28" s="225"/>
      <c r="G28" s="15" t="s">
        <v>26</v>
      </c>
      <c r="H28" s="14" t="s">
        <v>27</v>
      </c>
      <c r="I28" s="14" t="s">
        <v>28</v>
      </c>
      <c r="J28" s="14" t="s">
        <v>10</v>
      </c>
    </row>
    <row r="29" spans="1:10" ht="24" customHeight="1">
      <c r="A29" s="20" t="s">
        <v>91</v>
      </c>
      <c r="B29" s="21" t="s">
        <v>39</v>
      </c>
      <c r="C29" s="20" t="s">
        <v>32</v>
      </c>
      <c r="D29" s="20" t="s">
        <v>40</v>
      </c>
      <c r="E29" s="226" t="s">
        <v>108</v>
      </c>
      <c r="F29" s="226"/>
      <c r="G29" s="22" t="s">
        <v>41</v>
      </c>
      <c r="H29" s="28">
        <v>1</v>
      </c>
      <c r="I29" s="23">
        <v>379.41</v>
      </c>
      <c r="J29" s="23">
        <v>379.41</v>
      </c>
    </row>
    <row r="30" spans="1:10" ht="24" customHeight="1">
      <c r="A30" s="39" t="s">
        <v>112</v>
      </c>
      <c r="B30" s="40" t="s">
        <v>113</v>
      </c>
      <c r="C30" s="39" t="s">
        <v>114</v>
      </c>
      <c r="D30" s="39" t="s">
        <v>115</v>
      </c>
      <c r="E30" s="228" t="s">
        <v>108</v>
      </c>
      <c r="F30" s="228"/>
      <c r="G30" s="41" t="s">
        <v>116</v>
      </c>
      <c r="H30" s="42">
        <v>1</v>
      </c>
      <c r="I30" s="43">
        <v>23.88</v>
      </c>
      <c r="J30" s="43">
        <v>23.88</v>
      </c>
    </row>
    <row r="31" spans="1:10" ht="24" customHeight="1">
      <c r="A31" s="39" t="s">
        <v>112</v>
      </c>
      <c r="B31" s="40" t="s">
        <v>117</v>
      </c>
      <c r="C31" s="39" t="s">
        <v>114</v>
      </c>
      <c r="D31" s="39" t="s">
        <v>118</v>
      </c>
      <c r="E31" s="228" t="s">
        <v>108</v>
      </c>
      <c r="F31" s="228"/>
      <c r="G31" s="41" t="s">
        <v>116</v>
      </c>
      <c r="H31" s="42">
        <v>1.9</v>
      </c>
      <c r="I31" s="43">
        <v>19.02</v>
      </c>
      <c r="J31" s="43">
        <v>36.130000000000003</v>
      </c>
    </row>
    <row r="32" spans="1:10" ht="39" customHeight="1">
      <c r="A32" s="39" t="s">
        <v>112</v>
      </c>
      <c r="B32" s="40" t="s">
        <v>119</v>
      </c>
      <c r="C32" s="39" t="s">
        <v>114</v>
      </c>
      <c r="D32" s="39" t="s">
        <v>120</v>
      </c>
      <c r="E32" s="228" t="s">
        <v>121</v>
      </c>
      <c r="F32" s="228"/>
      <c r="G32" s="41" t="s">
        <v>55</v>
      </c>
      <c r="H32" s="42">
        <v>0.01</v>
      </c>
      <c r="I32" s="43">
        <v>505.06</v>
      </c>
      <c r="J32" s="43">
        <v>5.05</v>
      </c>
    </row>
    <row r="33" spans="1:10" ht="39" customHeight="1">
      <c r="A33" s="29" t="s">
        <v>93</v>
      </c>
      <c r="B33" s="30" t="s">
        <v>122</v>
      </c>
      <c r="C33" s="29" t="s">
        <v>114</v>
      </c>
      <c r="D33" s="29" t="s">
        <v>123</v>
      </c>
      <c r="E33" s="223" t="s">
        <v>124</v>
      </c>
      <c r="F33" s="223"/>
      <c r="G33" s="31" t="s">
        <v>125</v>
      </c>
      <c r="H33" s="32">
        <v>1</v>
      </c>
      <c r="I33" s="33">
        <v>3.81</v>
      </c>
      <c r="J33" s="33">
        <v>3.81</v>
      </c>
    </row>
    <row r="34" spans="1:10" ht="26.1" customHeight="1">
      <c r="A34" s="29" t="s">
        <v>93</v>
      </c>
      <c r="B34" s="30" t="s">
        <v>126</v>
      </c>
      <c r="C34" s="29" t="s">
        <v>114</v>
      </c>
      <c r="D34" s="29" t="s">
        <v>127</v>
      </c>
      <c r="E34" s="223" t="s">
        <v>124</v>
      </c>
      <c r="F34" s="223"/>
      <c r="G34" s="31" t="s">
        <v>125</v>
      </c>
      <c r="H34" s="32">
        <v>4</v>
      </c>
      <c r="I34" s="33">
        <v>10.050000000000001</v>
      </c>
      <c r="J34" s="33">
        <v>40.200000000000003</v>
      </c>
    </row>
    <row r="35" spans="1:10" ht="39" customHeight="1">
      <c r="A35" s="29" t="s">
        <v>93</v>
      </c>
      <c r="B35" s="30" t="s">
        <v>128</v>
      </c>
      <c r="C35" s="29" t="s">
        <v>114</v>
      </c>
      <c r="D35" s="29" t="s">
        <v>129</v>
      </c>
      <c r="E35" s="223" t="s">
        <v>124</v>
      </c>
      <c r="F35" s="223"/>
      <c r="G35" s="31" t="s">
        <v>41</v>
      </c>
      <c r="H35" s="32">
        <v>1</v>
      </c>
      <c r="I35" s="33">
        <v>250</v>
      </c>
      <c r="J35" s="33">
        <v>250</v>
      </c>
    </row>
    <row r="36" spans="1:10" ht="26.1" customHeight="1">
      <c r="A36" s="29" t="s">
        <v>93</v>
      </c>
      <c r="B36" s="30" t="s">
        <v>130</v>
      </c>
      <c r="C36" s="29" t="s">
        <v>114</v>
      </c>
      <c r="D36" s="29" t="s">
        <v>131</v>
      </c>
      <c r="E36" s="223" t="s">
        <v>124</v>
      </c>
      <c r="F36" s="223"/>
      <c r="G36" s="31" t="s">
        <v>132</v>
      </c>
      <c r="H36" s="32">
        <v>1</v>
      </c>
      <c r="I36" s="33">
        <v>20.34</v>
      </c>
      <c r="J36" s="33">
        <v>20.34</v>
      </c>
    </row>
    <row r="37" spans="1:10">
      <c r="A37" s="34"/>
      <c r="B37" s="34"/>
      <c r="C37" s="34"/>
      <c r="D37" s="34"/>
      <c r="E37" s="34" t="s">
        <v>101</v>
      </c>
      <c r="F37" s="35">
        <v>43.33</v>
      </c>
      <c r="G37" s="34" t="s">
        <v>102</v>
      </c>
      <c r="H37" s="35">
        <v>0</v>
      </c>
      <c r="I37" s="34" t="s">
        <v>103</v>
      </c>
      <c r="J37" s="35">
        <v>43.33</v>
      </c>
    </row>
    <row r="38" spans="1:10">
      <c r="A38" s="34"/>
      <c r="B38" s="34"/>
      <c r="C38" s="34"/>
      <c r="D38" s="34"/>
      <c r="E38" s="34" t="s">
        <v>104</v>
      </c>
      <c r="F38" s="35">
        <v>83.43</v>
      </c>
      <c r="G38" s="34"/>
      <c r="H38" s="224" t="s">
        <v>105</v>
      </c>
      <c r="I38" s="224"/>
      <c r="J38" s="35">
        <v>462.84</v>
      </c>
    </row>
    <row r="39" spans="1:10" ht="30" customHeight="1" thickBot="1">
      <c r="A39" s="26"/>
      <c r="B39" s="26"/>
      <c r="C39" s="26"/>
      <c r="D39" s="26"/>
      <c r="E39" s="26"/>
      <c r="F39" s="26"/>
      <c r="G39" s="26" t="s">
        <v>106</v>
      </c>
      <c r="H39" s="36">
        <v>6</v>
      </c>
      <c r="I39" s="26" t="s">
        <v>107</v>
      </c>
      <c r="J39" s="37">
        <v>2777.04</v>
      </c>
    </row>
    <row r="40" spans="1:10" ht="0.95" customHeight="1" thickTop="1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8" customHeight="1">
      <c r="A41" s="13" t="s">
        <v>42</v>
      </c>
      <c r="B41" s="14" t="s">
        <v>24</v>
      </c>
      <c r="C41" s="13" t="s">
        <v>25</v>
      </c>
      <c r="D41" s="13" t="s">
        <v>9</v>
      </c>
      <c r="E41" s="225" t="s">
        <v>90</v>
      </c>
      <c r="F41" s="225"/>
      <c r="G41" s="15" t="s">
        <v>26</v>
      </c>
      <c r="H41" s="14" t="s">
        <v>27</v>
      </c>
      <c r="I41" s="14" t="s">
        <v>28</v>
      </c>
      <c r="J41" s="14" t="s">
        <v>10</v>
      </c>
    </row>
    <row r="42" spans="1:10" ht="26.1" customHeight="1">
      <c r="A42" s="20" t="s">
        <v>91</v>
      </c>
      <c r="B42" s="21" t="s">
        <v>43</v>
      </c>
      <c r="C42" s="20" t="s">
        <v>44</v>
      </c>
      <c r="D42" s="20" t="s">
        <v>45</v>
      </c>
      <c r="E42" s="226" t="s">
        <v>133</v>
      </c>
      <c r="F42" s="226"/>
      <c r="G42" s="22" t="s">
        <v>46</v>
      </c>
      <c r="H42" s="28">
        <v>1</v>
      </c>
      <c r="I42" s="23">
        <v>800</v>
      </c>
      <c r="J42" s="23">
        <v>800</v>
      </c>
    </row>
    <row r="43" spans="1:10" ht="26.1" customHeight="1">
      <c r="A43" s="29" t="s">
        <v>93</v>
      </c>
      <c r="B43" s="30" t="s">
        <v>134</v>
      </c>
      <c r="C43" s="29" t="s">
        <v>44</v>
      </c>
      <c r="D43" s="29" t="s">
        <v>135</v>
      </c>
      <c r="E43" s="223" t="s">
        <v>136</v>
      </c>
      <c r="F43" s="223"/>
      <c r="G43" s="31" t="s">
        <v>46</v>
      </c>
      <c r="H43" s="32">
        <v>1</v>
      </c>
      <c r="I43" s="33">
        <v>800</v>
      </c>
      <c r="J43" s="33">
        <v>800</v>
      </c>
    </row>
    <row r="44" spans="1:10">
      <c r="A44" s="34"/>
      <c r="B44" s="34"/>
      <c r="C44" s="34"/>
      <c r="D44" s="34"/>
      <c r="E44" s="34" t="s">
        <v>101</v>
      </c>
      <c r="F44" s="35">
        <v>0</v>
      </c>
      <c r="G44" s="34" t="s">
        <v>102</v>
      </c>
      <c r="H44" s="35">
        <v>0</v>
      </c>
      <c r="I44" s="34" t="s">
        <v>103</v>
      </c>
      <c r="J44" s="35">
        <v>0</v>
      </c>
    </row>
    <row r="45" spans="1:10">
      <c r="A45" s="34"/>
      <c r="B45" s="34"/>
      <c r="C45" s="34"/>
      <c r="D45" s="34"/>
      <c r="E45" s="34" t="s">
        <v>104</v>
      </c>
      <c r="F45" s="35">
        <v>175.92</v>
      </c>
      <c r="G45" s="34"/>
      <c r="H45" s="224" t="s">
        <v>105</v>
      </c>
      <c r="I45" s="224"/>
      <c r="J45" s="35">
        <v>975.92</v>
      </c>
    </row>
    <row r="46" spans="1:10" ht="30" customHeight="1" thickBot="1">
      <c r="A46" s="26"/>
      <c r="B46" s="26"/>
      <c r="C46" s="26"/>
      <c r="D46" s="26"/>
      <c r="E46" s="26"/>
      <c r="F46" s="26"/>
      <c r="G46" s="26" t="s">
        <v>106</v>
      </c>
      <c r="H46" s="36">
        <v>3</v>
      </c>
      <c r="I46" s="26" t="s">
        <v>107</v>
      </c>
      <c r="J46" s="37">
        <v>2927.76</v>
      </c>
    </row>
    <row r="47" spans="1:10" ht="0.95" customHeight="1" thickTop="1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8" customHeight="1">
      <c r="A48" s="13" t="s">
        <v>47</v>
      </c>
      <c r="B48" s="14" t="s">
        <v>24</v>
      </c>
      <c r="C48" s="13" t="s">
        <v>25</v>
      </c>
      <c r="D48" s="13" t="s">
        <v>9</v>
      </c>
      <c r="E48" s="225" t="s">
        <v>90</v>
      </c>
      <c r="F48" s="225"/>
      <c r="G48" s="15" t="s">
        <v>26</v>
      </c>
      <c r="H48" s="14" t="s">
        <v>27</v>
      </c>
      <c r="I48" s="14" t="s">
        <v>28</v>
      </c>
      <c r="J48" s="14" t="s">
        <v>10</v>
      </c>
    </row>
    <row r="49" spans="1:10" ht="26.1" customHeight="1">
      <c r="A49" s="20" t="s">
        <v>91</v>
      </c>
      <c r="B49" s="21" t="s">
        <v>48</v>
      </c>
      <c r="C49" s="20" t="s">
        <v>32</v>
      </c>
      <c r="D49" s="20" t="s">
        <v>49</v>
      </c>
      <c r="E49" s="226" t="s">
        <v>137</v>
      </c>
      <c r="F49" s="226"/>
      <c r="G49" s="22" t="s">
        <v>50</v>
      </c>
      <c r="H49" s="28">
        <v>1</v>
      </c>
      <c r="I49" s="23">
        <v>7.17</v>
      </c>
      <c r="J49" s="23">
        <v>7.17</v>
      </c>
    </row>
    <row r="50" spans="1:10" ht="24" customHeight="1">
      <c r="A50" s="29" t="s">
        <v>93</v>
      </c>
      <c r="B50" s="30" t="s">
        <v>138</v>
      </c>
      <c r="C50" s="29" t="s">
        <v>53</v>
      </c>
      <c r="D50" s="29" t="s">
        <v>139</v>
      </c>
      <c r="E50" s="223" t="s">
        <v>96</v>
      </c>
      <c r="F50" s="223"/>
      <c r="G50" s="31" t="s">
        <v>140</v>
      </c>
      <c r="H50" s="32">
        <v>0.13</v>
      </c>
      <c r="I50" s="33">
        <v>24.645399999999999</v>
      </c>
      <c r="J50" s="33">
        <v>3.2</v>
      </c>
    </row>
    <row r="51" spans="1:10" ht="24" customHeight="1">
      <c r="A51" s="29" t="s">
        <v>93</v>
      </c>
      <c r="B51" s="30" t="s">
        <v>141</v>
      </c>
      <c r="C51" s="29" t="s">
        <v>53</v>
      </c>
      <c r="D51" s="29" t="s">
        <v>142</v>
      </c>
      <c r="E51" s="223" t="s">
        <v>96</v>
      </c>
      <c r="F51" s="223"/>
      <c r="G51" s="31" t="s">
        <v>140</v>
      </c>
      <c r="H51" s="32">
        <v>0.13</v>
      </c>
      <c r="I51" s="33">
        <v>19.4986</v>
      </c>
      <c r="J51" s="33">
        <v>2.5299999999999998</v>
      </c>
    </row>
    <row r="52" spans="1:10" ht="24" customHeight="1">
      <c r="A52" s="29" t="s">
        <v>93</v>
      </c>
      <c r="B52" s="30" t="s">
        <v>143</v>
      </c>
      <c r="C52" s="29" t="s">
        <v>114</v>
      </c>
      <c r="D52" s="29" t="s">
        <v>144</v>
      </c>
      <c r="E52" s="223" t="s">
        <v>124</v>
      </c>
      <c r="F52" s="223"/>
      <c r="G52" s="31" t="s">
        <v>132</v>
      </c>
      <c r="H52" s="32">
        <v>0.02</v>
      </c>
      <c r="I52" s="33">
        <v>32.799999999999997</v>
      </c>
      <c r="J52" s="33">
        <v>0.65</v>
      </c>
    </row>
    <row r="53" spans="1:10" ht="26.1" customHeight="1">
      <c r="A53" s="29" t="s">
        <v>93</v>
      </c>
      <c r="B53" s="30" t="s">
        <v>126</v>
      </c>
      <c r="C53" s="29" t="s">
        <v>114</v>
      </c>
      <c r="D53" s="29" t="s">
        <v>127</v>
      </c>
      <c r="E53" s="223" t="s">
        <v>124</v>
      </c>
      <c r="F53" s="223"/>
      <c r="G53" s="31" t="s">
        <v>125</v>
      </c>
      <c r="H53" s="32">
        <v>0.04</v>
      </c>
      <c r="I53" s="33">
        <v>10.050000000000001</v>
      </c>
      <c r="J53" s="33">
        <v>0.4</v>
      </c>
    </row>
    <row r="54" spans="1:10" ht="24" customHeight="1">
      <c r="A54" s="29" t="s">
        <v>93</v>
      </c>
      <c r="B54" s="30" t="s">
        <v>145</v>
      </c>
      <c r="C54" s="29" t="s">
        <v>114</v>
      </c>
      <c r="D54" s="29" t="s">
        <v>146</v>
      </c>
      <c r="E54" s="223" t="s">
        <v>124</v>
      </c>
      <c r="F54" s="223"/>
      <c r="G54" s="31" t="s">
        <v>132</v>
      </c>
      <c r="H54" s="32">
        <v>1.2E-2</v>
      </c>
      <c r="I54" s="33">
        <v>20.34</v>
      </c>
      <c r="J54" s="33">
        <v>0.24</v>
      </c>
    </row>
    <row r="55" spans="1:10" ht="26.1" customHeight="1">
      <c r="A55" s="29" t="s">
        <v>93</v>
      </c>
      <c r="B55" s="30" t="s">
        <v>147</v>
      </c>
      <c r="C55" s="29" t="s">
        <v>114</v>
      </c>
      <c r="D55" s="29" t="s">
        <v>148</v>
      </c>
      <c r="E55" s="223" t="s">
        <v>124</v>
      </c>
      <c r="F55" s="223"/>
      <c r="G55" s="31" t="s">
        <v>125</v>
      </c>
      <c r="H55" s="32">
        <v>8.9999999999999993E-3</v>
      </c>
      <c r="I55" s="33">
        <v>16.670000000000002</v>
      </c>
      <c r="J55" s="33">
        <v>0.15</v>
      </c>
    </row>
    <row r="56" spans="1:10">
      <c r="A56" s="34"/>
      <c r="B56" s="34"/>
      <c r="C56" s="34"/>
      <c r="D56" s="34"/>
      <c r="E56" s="34" t="s">
        <v>101</v>
      </c>
      <c r="F56" s="35">
        <v>5.73</v>
      </c>
      <c r="G56" s="34" t="s">
        <v>102</v>
      </c>
      <c r="H56" s="35">
        <v>0</v>
      </c>
      <c r="I56" s="34" t="s">
        <v>103</v>
      </c>
      <c r="J56" s="35">
        <v>5.73</v>
      </c>
    </row>
    <row r="57" spans="1:10">
      <c r="A57" s="34"/>
      <c r="B57" s="34"/>
      <c r="C57" s="34"/>
      <c r="D57" s="34"/>
      <c r="E57" s="34" t="s">
        <v>104</v>
      </c>
      <c r="F57" s="35">
        <v>1.57</v>
      </c>
      <c r="G57" s="34"/>
      <c r="H57" s="224" t="s">
        <v>105</v>
      </c>
      <c r="I57" s="224"/>
      <c r="J57" s="35">
        <v>8.74</v>
      </c>
    </row>
    <row r="58" spans="1:10" ht="30" customHeight="1" thickBot="1">
      <c r="A58" s="26"/>
      <c r="B58" s="26"/>
      <c r="C58" s="26"/>
      <c r="D58" s="26"/>
      <c r="E58" s="26"/>
      <c r="F58" s="26"/>
      <c r="G58" s="26" t="s">
        <v>106</v>
      </c>
      <c r="H58" s="36">
        <v>340</v>
      </c>
      <c r="I58" s="26" t="s">
        <v>107</v>
      </c>
      <c r="J58" s="37">
        <v>2971.6</v>
      </c>
    </row>
    <row r="59" spans="1:10" ht="0.95" customHeight="1" thickTop="1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24" customHeight="1">
      <c r="A60" s="16" t="s">
        <v>14</v>
      </c>
      <c r="B60" s="16"/>
      <c r="C60" s="16"/>
      <c r="D60" s="16" t="s">
        <v>15</v>
      </c>
      <c r="E60" s="16"/>
      <c r="F60" s="227"/>
      <c r="G60" s="227"/>
      <c r="H60" s="17"/>
      <c r="I60" s="16"/>
      <c r="J60" s="18">
        <v>492803.81</v>
      </c>
    </row>
    <row r="61" spans="1:10" ht="18" customHeight="1">
      <c r="A61" s="13" t="s">
        <v>51</v>
      </c>
      <c r="B61" s="14" t="s">
        <v>24</v>
      </c>
      <c r="C61" s="13" t="s">
        <v>25</v>
      </c>
      <c r="D61" s="13" t="s">
        <v>9</v>
      </c>
      <c r="E61" s="225" t="s">
        <v>90</v>
      </c>
      <c r="F61" s="225"/>
      <c r="G61" s="15" t="s">
        <v>26</v>
      </c>
      <c r="H61" s="14" t="s">
        <v>27</v>
      </c>
      <c r="I61" s="14" t="s">
        <v>28</v>
      </c>
      <c r="J61" s="14" t="s">
        <v>10</v>
      </c>
    </row>
    <row r="62" spans="1:10" ht="26.1" customHeight="1">
      <c r="A62" s="20" t="s">
        <v>91</v>
      </c>
      <c r="B62" s="21" t="s">
        <v>52</v>
      </c>
      <c r="C62" s="20" t="s">
        <v>53</v>
      </c>
      <c r="D62" s="20" t="s">
        <v>54</v>
      </c>
      <c r="E62" s="226" t="s">
        <v>149</v>
      </c>
      <c r="F62" s="226"/>
      <c r="G62" s="22" t="s">
        <v>55</v>
      </c>
      <c r="H62" s="28">
        <v>1</v>
      </c>
      <c r="I62" s="23">
        <v>39.67</v>
      </c>
      <c r="J62" s="23">
        <v>39.67</v>
      </c>
    </row>
    <row r="63" spans="1:10" ht="20.100000000000001" customHeight="1">
      <c r="A63" s="13" t="s">
        <v>150</v>
      </c>
      <c r="B63" s="14" t="s">
        <v>24</v>
      </c>
      <c r="C63" s="13" t="s">
        <v>25</v>
      </c>
      <c r="D63" s="13" t="s">
        <v>96</v>
      </c>
      <c r="E63" s="14" t="s">
        <v>151</v>
      </c>
      <c r="F63" s="229" t="s">
        <v>152</v>
      </c>
      <c r="G63" s="229"/>
      <c r="H63" s="229"/>
      <c r="I63" s="229"/>
      <c r="J63" s="14" t="s">
        <v>153</v>
      </c>
    </row>
    <row r="64" spans="1:10" ht="24" customHeight="1">
      <c r="A64" s="29" t="s">
        <v>93</v>
      </c>
      <c r="B64" s="30" t="s">
        <v>154</v>
      </c>
      <c r="C64" s="29" t="s">
        <v>53</v>
      </c>
      <c r="D64" s="29" t="s">
        <v>142</v>
      </c>
      <c r="E64" s="32">
        <v>1</v>
      </c>
      <c r="F64" s="29"/>
      <c r="G64" s="29"/>
      <c r="H64" s="29"/>
      <c r="I64" s="44">
        <v>19.4986</v>
      </c>
      <c r="J64" s="44">
        <v>19.4986</v>
      </c>
    </row>
    <row r="65" spans="1:10" ht="20.100000000000001" customHeight="1">
      <c r="A65" s="219"/>
      <c r="B65" s="219"/>
      <c r="C65" s="219"/>
      <c r="D65" s="219"/>
      <c r="E65" s="219"/>
      <c r="F65" s="219" t="s">
        <v>155</v>
      </c>
      <c r="G65" s="219"/>
      <c r="H65" s="219"/>
      <c r="I65" s="219"/>
      <c r="J65" s="45">
        <v>19.4986</v>
      </c>
    </row>
    <row r="66" spans="1:10" ht="20.100000000000001" customHeight="1">
      <c r="A66" s="219"/>
      <c r="B66" s="219"/>
      <c r="C66" s="219"/>
      <c r="D66" s="219"/>
      <c r="E66" s="219"/>
      <c r="F66" s="219" t="s">
        <v>156</v>
      </c>
      <c r="G66" s="219"/>
      <c r="H66" s="219"/>
      <c r="I66" s="219"/>
      <c r="J66" s="45">
        <v>0</v>
      </c>
    </row>
    <row r="67" spans="1:10" ht="20.100000000000001" customHeight="1">
      <c r="A67" s="219"/>
      <c r="B67" s="219"/>
      <c r="C67" s="219"/>
      <c r="D67" s="219"/>
      <c r="E67" s="219"/>
      <c r="F67" s="219" t="s">
        <v>157</v>
      </c>
      <c r="G67" s="219"/>
      <c r="H67" s="219"/>
      <c r="I67" s="219"/>
      <c r="J67" s="45">
        <v>19.4986</v>
      </c>
    </row>
    <row r="68" spans="1:10" ht="20.100000000000001" customHeight="1">
      <c r="A68" s="219"/>
      <c r="B68" s="219"/>
      <c r="C68" s="219"/>
      <c r="D68" s="219"/>
      <c r="E68" s="219"/>
      <c r="F68" s="219" t="s">
        <v>158</v>
      </c>
      <c r="G68" s="219"/>
      <c r="H68" s="219"/>
      <c r="I68" s="219"/>
      <c r="J68" s="45">
        <v>1.7299999999999999E-2</v>
      </c>
    </row>
    <row r="69" spans="1:10" ht="20.100000000000001" customHeight="1">
      <c r="A69" s="219"/>
      <c r="B69" s="219"/>
      <c r="C69" s="219"/>
      <c r="D69" s="219"/>
      <c r="E69" s="219"/>
      <c r="F69" s="219" t="s">
        <v>159</v>
      </c>
      <c r="G69" s="219"/>
      <c r="H69" s="219"/>
      <c r="I69" s="219"/>
      <c r="J69" s="45">
        <v>0.67390000000000005</v>
      </c>
    </row>
    <row r="70" spans="1:10" ht="20.100000000000001" customHeight="1">
      <c r="A70" s="219"/>
      <c r="B70" s="219"/>
      <c r="C70" s="219"/>
      <c r="D70" s="219"/>
      <c r="E70" s="219"/>
      <c r="F70" s="219" t="s">
        <v>160</v>
      </c>
      <c r="G70" s="219"/>
      <c r="H70" s="219"/>
      <c r="I70" s="219"/>
      <c r="J70" s="45">
        <v>0.5</v>
      </c>
    </row>
    <row r="71" spans="1:10" ht="20.100000000000001" customHeight="1">
      <c r="A71" s="219"/>
      <c r="B71" s="219"/>
      <c r="C71" s="219"/>
      <c r="D71" s="219"/>
      <c r="E71" s="219"/>
      <c r="F71" s="219" t="s">
        <v>161</v>
      </c>
      <c r="G71" s="219"/>
      <c r="H71" s="219"/>
      <c r="I71" s="219"/>
      <c r="J71" s="45">
        <v>38.997199999999999</v>
      </c>
    </row>
    <row r="72" spans="1:10">
      <c r="A72" s="34"/>
      <c r="B72" s="34"/>
      <c r="C72" s="34"/>
      <c r="D72" s="34"/>
      <c r="E72" s="34" t="s">
        <v>101</v>
      </c>
      <c r="F72" s="35">
        <v>38.997199999999999</v>
      </c>
      <c r="G72" s="34" t="s">
        <v>102</v>
      </c>
      <c r="H72" s="35">
        <v>0</v>
      </c>
      <c r="I72" s="34" t="s">
        <v>103</v>
      </c>
      <c r="J72" s="35">
        <v>38.997199999999999</v>
      </c>
    </row>
    <row r="73" spans="1:10">
      <c r="A73" s="34"/>
      <c r="B73" s="34"/>
      <c r="C73" s="34"/>
      <c r="D73" s="34"/>
      <c r="E73" s="34" t="s">
        <v>104</v>
      </c>
      <c r="F73" s="35">
        <v>8.7200000000000006</v>
      </c>
      <c r="G73" s="34"/>
      <c r="H73" s="224" t="s">
        <v>105</v>
      </c>
      <c r="I73" s="224"/>
      <c r="J73" s="35">
        <v>48.39</v>
      </c>
    </row>
    <row r="74" spans="1:10" ht="30" customHeight="1" thickBot="1">
      <c r="A74" s="26"/>
      <c r="B74" s="26"/>
      <c r="C74" s="26"/>
      <c r="D74" s="26"/>
      <c r="E74" s="26"/>
      <c r="F74" s="26"/>
      <c r="G74" s="26" t="s">
        <v>106</v>
      </c>
      <c r="H74" s="36">
        <v>272</v>
      </c>
      <c r="I74" s="26" t="s">
        <v>107</v>
      </c>
      <c r="J74" s="37">
        <v>13162.08</v>
      </c>
    </row>
    <row r="75" spans="1:10" ht="0.95" customHeight="1" thickTop="1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ht="18" customHeight="1">
      <c r="A76" s="13" t="s">
        <v>56</v>
      </c>
      <c r="B76" s="14" t="s">
        <v>24</v>
      </c>
      <c r="C76" s="13" t="s">
        <v>25</v>
      </c>
      <c r="D76" s="13" t="s">
        <v>9</v>
      </c>
      <c r="E76" s="225" t="s">
        <v>90</v>
      </c>
      <c r="F76" s="225"/>
      <c r="G76" s="15" t="s">
        <v>26</v>
      </c>
      <c r="H76" s="14" t="s">
        <v>27</v>
      </c>
      <c r="I76" s="14" t="s">
        <v>28</v>
      </c>
      <c r="J76" s="14" t="s">
        <v>10</v>
      </c>
    </row>
    <row r="77" spans="1:10" ht="26.1" customHeight="1">
      <c r="A77" s="20" t="s">
        <v>91</v>
      </c>
      <c r="B77" s="21" t="s">
        <v>57</v>
      </c>
      <c r="C77" s="20" t="s">
        <v>53</v>
      </c>
      <c r="D77" s="20" t="s">
        <v>58</v>
      </c>
      <c r="E77" s="226" t="s">
        <v>149</v>
      </c>
      <c r="F77" s="226"/>
      <c r="G77" s="22" t="s">
        <v>55</v>
      </c>
      <c r="H77" s="28">
        <v>1</v>
      </c>
      <c r="I77" s="23">
        <v>3.62</v>
      </c>
      <c r="J77" s="23">
        <v>3.62</v>
      </c>
    </row>
    <row r="78" spans="1:10" ht="15" customHeight="1">
      <c r="A78" s="225" t="s">
        <v>162</v>
      </c>
      <c r="B78" s="229" t="s">
        <v>24</v>
      </c>
      <c r="C78" s="225" t="s">
        <v>25</v>
      </c>
      <c r="D78" s="225" t="s">
        <v>163</v>
      </c>
      <c r="E78" s="229" t="s">
        <v>151</v>
      </c>
      <c r="F78" s="230" t="s">
        <v>164</v>
      </c>
      <c r="G78" s="229"/>
      <c r="H78" s="230" t="s">
        <v>165</v>
      </c>
      <c r="I78" s="229"/>
      <c r="J78" s="229" t="s">
        <v>153</v>
      </c>
    </row>
    <row r="79" spans="1:10" ht="15" customHeight="1">
      <c r="A79" s="229"/>
      <c r="B79" s="229"/>
      <c r="C79" s="229"/>
      <c r="D79" s="229"/>
      <c r="E79" s="229"/>
      <c r="F79" s="14" t="s">
        <v>166</v>
      </c>
      <c r="G79" s="14" t="s">
        <v>167</v>
      </c>
      <c r="H79" s="14" t="s">
        <v>166</v>
      </c>
      <c r="I79" s="14" t="s">
        <v>167</v>
      </c>
      <c r="J79" s="229"/>
    </row>
    <row r="80" spans="1:10" ht="26.1" customHeight="1">
      <c r="A80" s="29" t="s">
        <v>93</v>
      </c>
      <c r="B80" s="30" t="s">
        <v>168</v>
      </c>
      <c r="C80" s="29" t="s">
        <v>53</v>
      </c>
      <c r="D80" s="29" t="s">
        <v>169</v>
      </c>
      <c r="E80" s="32">
        <v>2</v>
      </c>
      <c r="F80" s="33">
        <v>0.93</v>
      </c>
      <c r="G80" s="33">
        <v>7.0000000000000007E-2</v>
      </c>
      <c r="H80" s="44">
        <v>312.25510000000003</v>
      </c>
      <c r="I80" s="44">
        <v>82.290199999999999</v>
      </c>
      <c r="J80" s="44">
        <v>592.31510000000003</v>
      </c>
    </row>
    <row r="81" spans="1:10" ht="24" customHeight="1">
      <c r="A81" s="29" t="s">
        <v>93</v>
      </c>
      <c r="B81" s="30" t="s">
        <v>170</v>
      </c>
      <c r="C81" s="29" t="s">
        <v>53</v>
      </c>
      <c r="D81" s="29" t="s">
        <v>171</v>
      </c>
      <c r="E81" s="32">
        <v>1</v>
      </c>
      <c r="F81" s="33">
        <v>0.69</v>
      </c>
      <c r="G81" s="33">
        <v>0.31</v>
      </c>
      <c r="H81" s="44">
        <v>4.8887999999999998</v>
      </c>
      <c r="I81" s="44">
        <v>3.4045000000000001</v>
      </c>
      <c r="J81" s="44">
        <v>4.4287000000000001</v>
      </c>
    </row>
    <row r="82" spans="1:10" ht="24" customHeight="1">
      <c r="A82" s="29" t="s">
        <v>93</v>
      </c>
      <c r="B82" s="30" t="s">
        <v>172</v>
      </c>
      <c r="C82" s="29" t="s">
        <v>53</v>
      </c>
      <c r="D82" s="29" t="s">
        <v>173</v>
      </c>
      <c r="E82" s="32">
        <v>1</v>
      </c>
      <c r="F82" s="33">
        <v>0.99</v>
      </c>
      <c r="G82" s="33">
        <v>0.01</v>
      </c>
      <c r="H82" s="44">
        <v>279.65620000000001</v>
      </c>
      <c r="I82" s="44">
        <v>122.53579999999999</v>
      </c>
      <c r="J82" s="44">
        <v>278.08499999999998</v>
      </c>
    </row>
    <row r="83" spans="1:10" ht="26.1" customHeight="1">
      <c r="A83" s="29" t="s">
        <v>93</v>
      </c>
      <c r="B83" s="30" t="s">
        <v>174</v>
      </c>
      <c r="C83" s="29" t="s">
        <v>53</v>
      </c>
      <c r="D83" s="29" t="s">
        <v>175</v>
      </c>
      <c r="E83" s="32">
        <v>1</v>
      </c>
      <c r="F83" s="33">
        <v>1</v>
      </c>
      <c r="G83" s="33">
        <v>0</v>
      </c>
      <c r="H83" s="44">
        <v>199.9188</v>
      </c>
      <c r="I83" s="44">
        <v>88.665300000000002</v>
      </c>
      <c r="J83" s="44">
        <v>199.9188</v>
      </c>
    </row>
    <row r="84" spans="1:10" ht="24" customHeight="1">
      <c r="A84" s="29" t="s">
        <v>93</v>
      </c>
      <c r="B84" s="30" t="s">
        <v>176</v>
      </c>
      <c r="C84" s="29" t="s">
        <v>53</v>
      </c>
      <c r="D84" s="29" t="s">
        <v>177</v>
      </c>
      <c r="E84" s="32">
        <v>1</v>
      </c>
      <c r="F84" s="33">
        <v>0.69</v>
      </c>
      <c r="G84" s="33">
        <v>0.31</v>
      </c>
      <c r="H84" s="44">
        <v>128.5198</v>
      </c>
      <c r="I84" s="44">
        <v>45.305</v>
      </c>
      <c r="J84" s="44">
        <v>102.72320000000001</v>
      </c>
    </row>
    <row r="85" spans="1:10" ht="20.100000000000001" customHeight="1">
      <c r="A85" s="219"/>
      <c r="B85" s="219"/>
      <c r="C85" s="219"/>
      <c r="D85" s="219"/>
      <c r="E85" s="219"/>
      <c r="F85" s="219" t="s">
        <v>178</v>
      </c>
      <c r="G85" s="219"/>
      <c r="H85" s="219"/>
      <c r="I85" s="219"/>
      <c r="J85" s="45">
        <v>1177.4708000000001</v>
      </c>
    </row>
    <row r="86" spans="1:10" ht="20.100000000000001" customHeight="1">
      <c r="A86" s="13" t="s">
        <v>150</v>
      </c>
      <c r="B86" s="14" t="s">
        <v>24</v>
      </c>
      <c r="C86" s="13" t="s">
        <v>25</v>
      </c>
      <c r="D86" s="13" t="s">
        <v>96</v>
      </c>
      <c r="E86" s="14" t="s">
        <v>151</v>
      </c>
      <c r="F86" s="229" t="s">
        <v>152</v>
      </c>
      <c r="G86" s="229"/>
      <c r="H86" s="229"/>
      <c r="I86" s="229"/>
      <c r="J86" s="14" t="s">
        <v>153</v>
      </c>
    </row>
    <row r="87" spans="1:10" ht="24" customHeight="1">
      <c r="A87" s="29" t="s">
        <v>93</v>
      </c>
      <c r="B87" s="30" t="s">
        <v>154</v>
      </c>
      <c r="C87" s="29" t="s">
        <v>53</v>
      </c>
      <c r="D87" s="29" t="s">
        <v>142</v>
      </c>
      <c r="E87" s="32">
        <v>1</v>
      </c>
      <c r="F87" s="29"/>
      <c r="G87" s="29"/>
      <c r="H87" s="29"/>
      <c r="I87" s="44">
        <v>19.4986</v>
      </c>
      <c r="J87" s="44">
        <v>19.4986</v>
      </c>
    </row>
    <row r="88" spans="1:10" ht="20.100000000000001" customHeight="1">
      <c r="A88" s="219"/>
      <c r="B88" s="219"/>
      <c r="C88" s="219"/>
      <c r="D88" s="219"/>
      <c r="E88" s="219"/>
      <c r="F88" s="219" t="s">
        <v>155</v>
      </c>
      <c r="G88" s="219"/>
      <c r="H88" s="219"/>
      <c r="I88" s="219"/>
      <c r="J88" s="45">
        <v>19.4986</v>
      </c>
    </row>
    <row r="89" spans="1:10" ht="20.100000000000001" customHeight="1">
      <c r="A89" s="219"/>
      <c r="B89" s="219"/>
      <c r="C89" s="219"/>
      <c r="D89" s="219"/>
      <c r="E89" s="219"/>
      <c r="F89" s="219" t="s">
        <v>156</v>
      </c>
      <c r="G89" s="219"/>
      <c r="H89" s="219"/>
      <c r="I89" s="219"/>
      <c r="J89" s="45">
        <v>0</v>
      </c>
    </row>
    <row r="90" spans="1:10" ht="20.100000000000001" customHeight="1">
      <c r="A90" s="219"/>
      <c r="B90" s="219"/>
      <c r="C90" s="219"/>
      <c r="D90" s="219"/>
      <c r="E90" s="219"/>
      <c r="F90" s="219" t="s">
        <v>157</v>
      </c>
      <c r="G90" s="219"/>
      <c r="H90" s="219"/>
      <c r="I90" s="219"/>
      <c r="J90" s="45">
        <v>1196.9694</v>
      </c>
    </row>
    <row r="91" spans="1:10" ht="20.100000000000001" customHeight="1">
      <c r="A91" s="219"/>
      <c r="B91" s="219"/>
      <c r="C91" s="219"/>
      <c r="D91" s="219"/>
      <c r="E91" s="219"/>
      <c r="F91" s="219" t="s">
        <v>158</v>
      </c>
      <c r="G91" s="219"/>
      <c r="H91" s="219"/>
      <c r="I91" s="219"/>
      <c r="J91" s="45">
        <v>1.7299999999999999E-2</v>
      </c>
    </row>
    <row r="92" spans="1:10" ht="20.100000000000001" customHeight="1">
      <c r="A92" s="219"/>
      <c r="B92" s="219"/>
      <c r="C92" s="219"/>
      <c r="D92" s="219"/>
      <c r="E92" s="219"/>
      <c r="F92" s="219" t="s">
        <v>159</v>
      </c>
      <c r="G92" s="219"/>
      <c r="H92" s="219"/>
      <c r="I92" s="219"/>
      <c r="J92" s="45">
        <v>6.1499999999999999E-2</v>
      </c>
    </row>
    <row r="93" spans="1:10" ht="20.100000000000001" customHeight="1">
      <c r="A93" s="219"/>
      <c r="B93" s="219"/>
      <c r="C93" s="219"/>
      <c r="D93" s="219"/>
      <c r="E93" s="219"/>
      <c r="F93" s="219" t="s">
        <v>160</v>
      </c>
      <c r="G93" s="219"/>
      <c r="H93" s="219"/>
      <c r="I93" s="219"/>
      <c r="J93" s="45">
        <v>336.4</v>
      </c>
    </row>
    <row r="94" spans="1:10" ht="20.100000000000001" customHeight="1">
      <c r="A94" s="219"/>
      <c r="B94" s="219"/>
      <c r="C94" s="219"/>
      <c r="D94" s="219"/>
      <c r="E94" s="219"/>
      <c r="F94" s="219" t="s">
        <v>161</v>
      </c>
      <c r="G94" s="219"/>
      <c r="H94" s="219"/>
      <c r="I94" s="219"/>
      <c r="J94" s="45">
        <v>3.5581999999999998</v>
      </c>
    </row>
    <row r="95" spans="1:10">
      <c r="A95" s="34"/>
      <c r="B95" s="34"/>
      <c r="C95" s="34"/>
      <c r="D95" s="34"/>
      <c r="E95" s="34" t="s">
        <v>101</v>
      </c>
      <c r="F95" s="35">
        <v>5.7962544589774082E-2</v>
      </c>
      <c r="G95" s="34" t="s">
        <v>102</v>
      </c>
      <c r="H95" s="35">
        <v>0</v>
      </c>
      <c r="I95" s="34" t="s">
        <v>103</v>
      </c>
      <c r="J95" s="35">
        <v>5.7962544589774082E-2</v>
      </c>
    </row>
    <row r="96" spans="1:10">
      <c r="A96" s="34"/>
      <c r="B96" s="34"/>
      <c r="C96" s="34"/>
      <c r="D96" s="34"/>
      <c r="E96" s="34" t="s">
        <v>104</v>
      </c>
      <c r="F96" s="35">
        <v>0.79</v>
      </c>
      <c r="G96" s="34"/>
      <c r="H96" s="224" t="s">
        <v>105</v>
      </c>
      <c r="I96" s="224"/>
      <c r="J96" s="35">
        <v>4.41</v>
      </c>
    </row>
    <row r="97" spans="1:10" ht="30" customHeight="1" thickBot="1">
      <c r="A97" s="26"/>
      <c r="B97" s="26"/>
      <c r="C97" s="26"/>
      <c r="D97" s="26"/>
      <c r="E97" s="26"/>
      <c r="F97" s="26"/>
      <c r="G97" s="26" t="s">
        <v>106</v>
      </c>
      <c r="H97" s="36">
        <v>297.76</v>
      </c>
      <c r="I97" s="26" t="s">
        <v>107</v>
      </c>
      <c r="J97" s="37">
        <v>1313.12</v>
      </c>
    </row>
    <row r="98" spans="1:10" ht="0.95" customHeight="1" thickTop="1">
      <c r="A98" s="38"/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8" customHeight="1">
      <c r="A99" s="13" t="s">
        <v>59</v>
      </c>
      <c r="B99" s="14" t="s">
        <v>24</v>
      </c>
      <c r="C99" s="13" t="s">
        <v>25</v>
      </c>
      <c r="D99" s="13" t="s">
        <v>9</v>
      </c>
      <c r="E99" s="225" t="s">
        <v>90</v>
      </c>
      <c r="F99" s="225"/>
      <c r="G99" s="15" t="s">
        <v>26</v>
      </c>
      <c r="H99" s="14" t="s">
        <v>27</v>
      </c>
      <c r="I99" s="14" t="s">
        <v>28</v>
      </c>
      <c r="J99" s="14" t="s">
        <v>10</v>
      </c>
    </row>
    <row r="100" spans="1:10" ht="39" customHeight="1">
      <c r="A100" s="20" t="s">
        <v>91</v>
      </c>
      <c r="B100" s="21" t="s">
        <v>60</v>
      </c>
      <c r="C100" s="20" t="s">
        <v>53</v>
      </c>
      <c r="D100" s="20" t="s">
        <v>61</v>
      </c>
      <c r="E100" s="226" t="s">
        <v>149</v>
      </c>
      <c r="F100" s="226"/>
      <c r="G100" s="22" t="s">
        <v>55</v>
      </c>
      <c r="H100" s="28">
        <v>1</v>
      </c>
      <c r="I100" s="23">
        <v>376.34</v>
      </c>
      <c r="J100" s="23">
        <v>376.34</v>
      </c>
    </row>
    <row r="101" spans="1:10" ht="20.100000000000001" customHeight="1">
      <c r="A101" s="13" t="s">
        <v>150</v>
      </c>
      <c r="B101" s="14" t="s">
        <v>24</v>
      </c>
      <c r="C101" s="13" t="s">
        <v>25</v>
      </c>
      <c r="D101" s="13" t="s">
        <v>96</v>
      </c>
      <c r="E101" s="14" t="s">
        <v>151</v>
      </c>
      <c r="F101" s="229" t="s">
        <v>152</v>
      </c>
      <c r="G101" s="229"/>
      <c r="H101" s="229"/>
      <c r="I101" s="229"/>
      <c r="J101" s="14" t="s">
        <v>153</v>
      </c>
    </row>
    <row r="102" spans="1:10" ht="24" customHeight="1">
      <c r="A102" s="29" t="s">
        <v>93</v>
      </c>
      <c r="B102" s="30" t="s">
        <v>154</v>
      </c>
      <c r="C102" s="29" t="s">
        <v>53</v>
      </c>
      <c r="D102" s="29" t="s">
        <v>142</v>
      </c>
      <c r="E102" s="32">
        <v>2</v>
      </c>
      <c r="F102" s="29"/>
      <c r="G102" s="29"/>
      <c r="H102" s="29"/>
      <c r="I102" s="44">
        <v>19.4986</v>
      </c>
      <c r="J102" s="44">
        <v>38.997199999999999</v>
      </c>
    </row>
    <row r="103" spans="1:10" ht="20.100000000000001" customHeight="1">
      <c r="A103" s="219"/>
      <c r="B103" s="219"/>
      <c r="C103" s="219"/>
      <c r="D103" s="219"/>
      <c r="E103" s="219"/>
      <c r="F103" s="219" t="s">
        <v>155</v>
      </c>
      <c r="G103" s="219"/>
      <c r="H103" s="219"/>
      <c r="I103" s="219"/>
      <c r="J103" s="45">
        <v>38.997199999999999</v>
      </c>
    </row>
    <row r="104" spans="1:10" ht="20.100000000000001" customHeight="1">
      <c r="A104" s="219"/>
      <c r="B104" s="219"/>
      <c r="C104" s="219"/>
      <c r="D104" s="219"/>
      <c r="E104" s="219"/>
      <c r="F104" s="219" t="s">
        <v>156</v>
      </c>
      <c r="G104" s="219"/>
      <c r="H104" s="219"/>
      <c r="I104" s="219"/>
      <c r="J104" s="45">
        <v>0</v>
      </c>
    </row>
    <row r="105" spans="1:10" ht="20.100000000000001" customHeight="1">
      <c r="A105" s="219"/>
      <c r="B105" s="219"/>
      <c r="C105" s="219"/>
      <c r="D105" s="219"/>
      <c r="E105" s="219"/>
      <c r="F105" s="219" t="s">
        <v>157</v>
      </c>
      <c r="G105" s="219"/>
      <c r="H105" s="219"/>
      <c r="I105" s="219"/>
      <c r="J105" s="45">
        <v>38.997199999999999</v>
      </c>
    </row>
    <row r="106" spans="1:10" ht="20.100000000000001" customHeight="1">
      <c r="A106" s="219"/>
      <c r="B106" s="219"/>
      <c r="C106" s="219"/>
      <c r="D106" s="219"/>
      <c r="E106" s="219"/>
      <c r="F106" s="219" t="s">
        <v>158</v>
      </c>
      <c r="G106" s="219"/>
      <c r="H106" s="219"/>
      <c r="I106" s="219"/>
      <c r="J106" s="45">
        <v>0</v>
      </c>
    </row>
    <row r="107" spans="1:10" ht="20.100000000000001" customHeight="1">
      <c r="A107" s="219"/>
      <c r="B107" s="219"/>
      <c r="C107" s="219"/>
      <c r="D107" s="219"/>
      <c r="E107" s="219"/>
      <c r="F107" s="219" t="s">
        <v>159</v>
      </c>
      <c r="G107" s="219"/>
      <c r="H107" s="219"/>
      <c r="I107" s="219"/>
      <c r="J107" s="45">
        <v>0</v>
      </c>
    </row>
    <row r="108" spans="1:10" ht="20.100000000000001" customHeight="1">
      <c r="A108" s="219"/>
      <c r="B108" s="219"/>
      <c r="C108" s="219"/>
      <c r="D108" s="219"/>
      <c r="E108" s="219"/>
      <c r="F108" s="219" t="s">
        <v>160</v>
      </c>
      <c r="G108" s="219"/>
      <c r="H108" s="219"/>
      <c r="I108" s="219"/>
      <c r="J108" s="45">
        <v>3.9289999999999998</v>
      </c>
    </row>
    <row r="109" spans="1:10" ht="20.100000000000001" customHeight="1">
      <c r="A109" s="219"/>
      <c r="B109" s="219"/>
      <c r="C109" s="219"/>
      <c r="D109" s="219"/>
      <c r="E109" s="219"/>
      <c r="F109" s="219" t="s">
        <v>161</v>
      </c>
      <c r="G109" s="219"/>
      <c r="H109" s="219"/>
      <c r="I109" s="219"/>
      <c r="J109" s="45">
        <v>9.9254999999999995</v>
      </c>
    </row>
    <row r="110" spans="1:10" ht="20.100000000000001" customHeight="1">
      <c r="A110" s="13" t="s">
        <v>179</v>
      </c>
      <c r="B110" s="14" t="s">
        <v>25</v>
      </c>
      <c r="C110" s="13" t="s">
        <v>24</v>
      </c>
      <c r="D110" s="13" t="s">
        <v>124</v>
      </c>
      <c r="E110" s="14" t="s">
        <v>151</v>
      </c>
      <c r="F110" s="14" t="s">
        <v>180</v>
      </c>
      <c r="G110" s="229" t="s">
        <v>181</v>
      </c>
      <c r="H110" s="229"/>
      <c r="I110" s="229"/>
      <c r="J110" s="14" t="s">
        <v>153</v>
      </c>
    </row>
    <row r="111" spans="1:10" ht="24" customHeight="1">
      <c r="A111" s="29" t="s">
        <v>93</v>
      </c>
      <c r="B111" s="30" t="s">
        <v>53</v>
      </c>
      <c r="C111" s="29" t="s">
        <v>182</v>
      </c>
      <c r="D111" s="29" t="s">
        <v>183</v>
      </c>
      <c r="E111" s="32">
        <v>0.52600000000000002</v>
      </c>
      <c r="F111" s="31" t="s">
        <v>55</v>
      </c>
      <c r="G111" s="232">
        <v>123.3832</v>
      </c>
      <c r="H111" s="232"/>
      <c r="I111" s="223"/>
      <c r="J111" s="44">
        <v>64.899600000000007</v>
      </c>
    </row>
    <row r="112" spans="1:10" ht="20.100000000000001" customHeight="1">
      <c r="A112" s="219"/>
      <c r="B112" s="219"/>
      <c r="C112" s="219"/>
      <c r="D112" s="219"/>
      <c r="E112" s="219"/>
      <c r="F112" s="219" t="s">
        <v>184</v>
      </c>
      <c r="G112" s="219"/>
      <c r="H112" s="219"/>
      <c r="I112" s="219"/>
      <c r="J112" s="45">
        <v>64.899600000000007</v>
      </c>
    </row>
    <row r="113" spans="1:10" ht="20.100000000000001" customHeight="1">
      <c r="A113" s="13" t="s">
        <v>185</v>
      </c>
      <c r="B113" s="14" t="s">
        <v>25</v>
      </c>
      <c r="C113" s="13" t="s">
        <v>24</v>
      </c>
      <c r="D113" s="13" t="s">
        <v>186</v>
      </c>
      <c r="E113" s="14" t="s">
        <v>151</v>
      </c>
      <c r="F113" s="14" t="s">
        <v>180</v>
      </c>
      <c r="G113" s="229" t="s">
        <v>181</v>
      </c>
      <c r="H113" s="229"/>
      <c r="I113" s="229"/>
      <c r="J113" s="14" t="s">
        <v>153</v>
      </c>
    </row>
    <row r="114" spans="1:10" ht="26.1" customHeight="1">
      <c r="A114" s="39" t="s">
        <v>187</v>
      </c>
      <c r="B114" s="40" t="s">
        <v>53</v>
      </c>
      <c r="C114" s="39">
        <v>1107892</v>
      </c>
      <c r="D114" s="39" t="s">
        <v>74</v>
      </c>
      <c r="E114" s="42">
        <v>0.7</v>
      </c>
      <c r="F114" s="41" t="s">
        <v>55</v>
      </c>
      <c r="G114" s="231">
        <v>428.88</v>
      </c>
      <c r="H114" s="231"/>
      <c r="I114" s="228"/>
      <c r="J114" s="46">
        <v>300.21600000000001</v>
      </c>
    </row>
    <row r="115" spans="1:10" ht="20.100000000000001" customHeight="1">
      <c r="A115" s="219"/>
      <c r="B115" s="219"/>
      <c r="C115" s="219"/>
      <c r="D115" s="219"/>
      <c r="E115" s="219"/>
      <c r="F115" s="219" t="s">
        <v>188</v>
      </c>
      <c r="G115" s="219"/>
      <c r="H115" s="219"/>
      <c r="I115" s="219"/>
      <c r="J115" s="45">
        <v>300.21600000000001</v>
      </c>
    </row>
    <row r="116" spans="1:10" ht="20.100000000000001" customHeight="1">
      <c r="A116" s="13" t="s">
        <v>189</v>
      </c>
      <c r="B116" s="14" t="s">
        <v>25</v>
      </c>
      <c r="C116" s="13" t="s">
        <v>93</v>
      </c>
      <c r="D116" s="13" t="s">
        <v>190</v>
      </c>
      <c r="E116" s="14" t="s">
        <v>24</v>
      </c>
      <c r="F116" s="14" t="s">
        <v>151</v>
      </c>
      <c r="G116" s="15" t="s">
        <v>180</v>
      </c>
      <c r="H116" s="229" t="s">
        <v>181</v>
      </c>
      <c r="I116" s="229"/>
      <c r="J116" s="14" t="s">
        <v>153</v>
      </c>
    </row>
    <row r="117" spans="1:10" ht="39" customHeight="1">
      <c r="A117" s="39" t="s">
        <v>191</v>
      </c>
      <c r="B117" s="40" t="s">
        <v>53</v>
      </c>
      <c r="C117" s="39" t="s">
        <v>182</v>
      </c>
      <c r="D117" s="39" t="s">
        <v>192</v>
      </c>
      <c r="E117" s="40">
        <v>5914647</v>
      </c>
      <c r="F117" s="42">
        <v>0.78900000000000003</v>
      </c>
      <c r="G117" s="41" t="s">
        <v>193</v>
      </c>
      <c r="H117" s="231">
        <v>1.65</v>
      </c>
      <c r="I117" s="228"/>
      <c r="J117" s="46">
        <v>1.3019000000000001</v>
      </c>
    </row>
    <row r="118" spans="1:10" ht="20.100000000000001" customHeight="1">
      <c r="A118" s="219"/>
      <c r="B118" s="219"/>
      <c r="C118" s="219"/>
      <c r="D118" s="219"/>
      <c r="E118" s="219"/>
      <c r="F118" s="219" t="s">
        <v>194</v>
      </c>
      <c r="G118" s="219"/>
      <c r="H118" s="219"/>
      <c r="I118" s="219"/>
      <c r="J118" s="45">
        <v>1.3019000000000001</v>
      </c>
    </row>
    <row r="119" spans="1:10" ht="20.100000000000001" customHeight="1">
      <c r="A119" s="13" t="s">
        <v>195</v>
      </c>
      <c r="B119" s="14" t="s">
        <v>25</v>
      </c>
      <c r="C119" s="13" t="s">
        <v>93</v>
      </c>
      <c r="D119" s="13" t="s">
        <v>196</v>
      </c>
      <c r="E119" s="14" t="s">
        <v>151</v>
      </c>
      <c r="F119" s="14" t="s">
        <v>180</v>
      </c>
      <c r="G119" s="230" t="s">
        <v>197</v>
      </c>
      <c r="H119" s="229"/>
      <c r="I119" s="229"/>
      <c r="J119" s="14" t="s">
        <v>153</v>
      </c>
    </row>
    <row r="120" spans="1:10" ht="20.100000000000001" customHeight="1">
      <c r="A120" s="15"/>
      <c r="B120" s="15"/>
      <c r="C120" s="15"/>
      <c r="D120" s="15"/>
      <c r="E120" s="15"/>
      <c r="F120" s="15"/>
      <c r="G120" s="15" t="s">
        <v>198</v>
      </c>
      <c r="H120" s="15" t="s">
        <v>199</v>
      </c>
      <c r="I120" s="15" t="s">
        <v>200</v>
      </c>
      <c r="J120" s="15"/>
    </row>
    <row r="121" spans="1:10" ht="50.1" customHeight="1">
      <c r="A121" s="39" t="s">
        <v>196</v>
      </c>
      <c r="B121" s="40" t="s">
        <v>53</v>
      </c>
      <c r="C121" s="39" t="s">
        <v>182</v>
      </c>
      <c r="D121" s="39" t="s">
        <v>201</v>
      </c>
      <c r="E121" s="42">
        <v>0.78900000000000003</v>
      </c>
      <c r="F121" s="41" t="s">
        <v>202</v>
      </c>
      <c r="G121" s="40" t="s">
        <v>203</v>
      </c>
      <c r="H121" s="40" t="s">
        <v>204</v>
      </c>
      <c r="I121" s="40" t="s">
        <v>205</v>
      </c>
      <c r="J121" s="46">
        <v>0</v>
      </c>
    </row>
    <row r="122" spans="1:10" ht="20.100000000000001" customHeight="1">
      <c r="A122" s="219"/>
      <c r="B122" s="219"/>
      <c r="C122" s="219"/>
      <c r="D122" s="219"/>
      <c r="E122" s="219"/>
      <c r="F122" s="219" t="s">
        <v>206</v>
      </c>
      <c r="G122" s="219"/>
      <c r="H122" s="219"/>
      <c r="I122" s="219"/>
      <c r="J122" s="45">
        <v>0</v>
      </c>
    </row>
    <row r="123" spans="1:10">
      <c r="A123" s="34"/>
      <c r="B123" s="34"/>
      <c r="C123" s="34"/>
      <c r="D123" s="34"/>
      <c r="E123" s="34" t="s">
        <v>101</v>
      </c>
      <c r="F123" s="35">
        <v>47.529294882826377</v>
      </c>
      <c r="G123" s="34" t="s">
        <v>102</v>
      </c>
      <c r="H123" s="35">
        <v>0</v>
      </c>
      <c r="I123" s="34" t="s">
        <v>103</v>
      </c>
      <c r="J123" s="35">
        <v>47.529294904207561</v>
      </c>
    </row>
    <row r="124" spans="1:10">
      <c r="A124" s="34"/>
      <c r="B124" s="34"/>
      <c r="C124" s="34"/>
      <c r="D124" s="34"/>
      <c r="E124" s="34" t="s">
        <v>104</v>
      </c>
      <c r="F124" s="35">
        <v>82.75</v>
      </c>
      <c r="G124" s="34"/>
      <c r="H124" s="224" t="s">
        <v>105</v>
      </c>
      <c r="I124" s="224"/>
      <c r="J124" s="35">
        <v>459.09</v>
      </c>
    </row>
    <row r="125" spans="1:10" ht="30" customHeight="1" thickBot="1">
      <c r="A125" s="26"/>
      <c r="B125" s="26"/>
      <c r="C125" s="26"/>
      <c r="D125" s="26"/>
      <c r="E125" s="26"/>
      <c r="F125" s="26"/>
      <c r="G125" s="26" t="s">
        <v>106</v>
      </c>
      <c r="H125" s="36">
        <v>272</v>
      </c>
      <c r="I125" s="26" t="s">
        <v>107</v>
      </c>
      <c r="J125" s="37">
        <v>124872.48</v>
      </c>
    </row>
    <row r="126" spans="1:10" ht="0.95" customHeight="1" thickTop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8" customHeight="1">
      <c r="A127" s="13" t="s">
        <v>62</v>
      </c>
      <c r="B127" s="14" t="s">
        <v>24</v>
      </c>
      <c r="C127" s="13" t="s">
        <v>25</v>
      </c>
      <c r="D127" s="13" t="s">
        <v>9</v>
      </c>
      <c r="E127" s="225" t="s">
        <v>90</v>
      </c>
      <c r="F127" s="225"/>
      <c r="G127" s="15" t="s">
        <v>26</v>
      </c>
      <c r="H127" s="14" t="s">
        <v>27</v>
      </c>
      <c r="I127" s="14" t="s">
        <v>28</v>
      </c>
      <c r="J127" s="14" t="s">
        <v>10</v>
      </c>
    </row>
    <row r="128" spans="1:10" ht="39" customHeight="1">
      <c r="A128" s="20" t="s">
        <v>91</v>
      </c>
      <c r="B128" s="21" t="s">
        <v>63</v>
      </c>
      <c r="C128" s="20" t="s">
        <v>53</v>
      </c>
      <c r="D128" s="20" t="s">
        <v>64</v>
      </c>
      <c r="E128" s="226" t="s">
        <v>149</v>
      </c>
      <c r="F128" s="226"/>
      <c r="G128" s="22" t="s">
        <v>55</v>
      </c>
      <c r="H128" s="28">
        <v>1</v>
      </c>
      <c r="I128" s="23">
        <v>400.42</v>
      </c>
      <c r="J128" s="23">
        <v>400.42</v>
      </c>
    </row>
    <row r="129" spans="1:10" ht="20.100000000000001" customHeight="1">
      <c r="A129" s="13" t="s">
        <v>150</v>
      </c>
      <c r="B129" s="14" t="s">
        <v>24</v>
      </c>
      <c r="C129" s="13" t="s">
        <v>25</v>
      </c>
      <c r="D129" s="13" t="s">
        <v>96</v>
      </c>
      <c r="E129" s="14" t="s">
        <v>151</v>
      </c>
      <c r="F129" s="229" t="s">
        <v>152</v>
      </c>
      <c r="G129" s="229"/>
      <c r="H129" s="229"/>
      <c r="I129" s="229"/>
      <c r="J129" s="14" t="s">
        <v>153</v>
      </c>
    </row>
    <row r="130" spans="1:10" ht="24" customHeight="1">
      <c r="A130" s="29" t="s">
        <v>93</v>
      </c>
      <c r="B130" s="30" t="s">
        <v>207</v>
      </c>
      <c r="C130" s="29" t="s">
        <v>53</v>
      </c>
      <c r="D130" s="29" t="s">
        <v>208</v>
      </c>
      <c r="E130" s="32">
        <v>1</v>
      </c>
      <c r="F130" s="29"/>
      <c r="G130" s="29"/>
      <c r="H130" s="29"/>
      <c r="I130" s="44">
        <v>24.59</v>
      </c>
      <c r="J130" s="44">
        <v>24.59</v>
      </c>
    </row>
    <row r="131" spans="1:10" ht="24" customHeight="1">
      <c r="A131" s="29" t="s">
        <v>93</v>
      </c>
      <c r="B131" s="30" t="s">
        <v>154</v>
      </c>
      <c r="C131" s="29" t="s">
        <v>53</v>
      </c>
      <c r="D131" s="29" t="s">
        <v>142</v>
      </c>
      <c r="E131" s="32">
        <v>4</v>
      </c>
      <c r="F131" s="29"/>
      <c r="G131" s="29"/>
      <c r="H131" s="29"/>
      <c r="I131" s="44">
        <v>19.4986</v>
      </c>
      <c r="J131" s="44">
        <v>77.994399999999999</v>
      </c>
    </row>
    <row r="132" spans="1:10" ht="20.100000000000001" customHeight="1">
      <c r="A132" s="219"/>
      <c r="B132" s="219"/>
      <c r="C132" s="219"/>
      <c r="D132" s="219"/>
      <c r="E132" s="219"/>
      <c r="F132" s="219" t="s">
        <v>155</v>
      </c>
      <c r="G132" s="219"/>
      <c r="H132" s="219"/>
      <c r="I132" s="219"/>
      <c r="J132" s="45">
        <v>102.5844</v>
      </c>
    </row>
    <row r="133" spans="1:10" ht="20.100000000000001" customHeight="1">
      <c r="A133" s="219"/>
      <c r="B133" s="219"/>
      <c r="C133" s="219"/>
      <c r="D133" s="219"/>
      <c r="E133" s="219"/>
      <c r="F133" s="219" t="s">
        <v>156</v>
      </c>
      <c r="G133" s="219"/>
      <c r="H133" s="219"/>
      <c r="I133" s="219"/>
      <c r="J133" s="45">
        <v>0</v>
      </c>
    </row>
    <row r="134" spans="1:10" ht="20.100000000000001" customHeight="1">
      <c r="A134" s="219"/>
      <c r="B134" s="219"/>
      <c r="C134" s="219"/>
      <c r="D134" s="219"/>
      <c r="E134" s="219"/>
      <c r="F134" s="219" t="s">
        <v>157</v>
      </c>
      <c r="G134" s="219"/>
      <c r="H134" s="219"/>
      <c r="I134" s="219"/>
      <c r="J134" s="45">
        <v>102.5844</v>
      </c>
    </row>
    <row r="135" spans="1:10" ht="20.100000000000001" customHeight="1">
      <c r="A135" s="219"/>
      <c r="B135" s="219"/>
      <c r="C135" s="219"/>
      <c r="D135" s="219"/>
      <c r="E135" s="219"/>
      <c r="F135" s="219" t="s">
        <v>158</v>
      </c>
      <c r="G135" s="219"/>
      <c r="H135" s="219"/>
      <c r="I135" s="219"/>
      <c r="J135" s="45">
        <v>0</v>
      </c>
    </row>
    <row r="136" spans="1:10" ht="20.100000000000001" customHeight="1">
      <c r="A136" s="219"/>
      <c r="B136" s="219"/>
      <c r="C136" s="219"/>
      <c r="D136" s="219"/>
      <c r="E136" s="219"/>
      <c r="F136" s="219" t="s">
        <v>159</v>
      </c>
      <c r="G136" s="219"/>
      <c r="H136" s="219"/>
      <c r="I136" s="219"/>
      <c r="J136" s="45">
        <v>0</v>
      </c>
    </row>
    <row r="137" spans="1:10" ht="20.100000000000001" customHeight="1">
      <c r="A137" s="219"/>
      <c r="B137" s="219"/>
      <c r="C137" s="219"/>
      <c r="D137" s="219"/>
      <c r="E137" s="219"/>
      <c r="F137" s="219" t="s">
        <v>160</v>
      </c>
      <c r="G137" s="219"/>
      <c r="H137" s="219"/>
      <c r="I137" s="219"/>
      <c r="J137" s="45">
        <v>1</v>
      </c>
    </row>
    <row r="138" spans="1:10" ht="20.100000000000001" customHeight="1">
      <c r="A138" s="219"/>
      <c r="B138" s="219"/>
      <c r="C138" s="219"/>
      <c r="D138" s="219"/>
      <c r="E138" s="219"/>
      <c r="F138" s="219" t="s">
        <v>161</v>
      </c>
      <c r="G138" s="219"/>
      <c r="H138" s="219"/>
      <c r="I138" s="219"/>
      <c r="J138" s="45">
        <v>102.5844</v>
      </c>
    </row>
    <row r="139" spans="1:10" ht="20.100000000000001" customHeight="1">
      <c r="A139" s="13" t="s">
        <v>179</v>
      </c>
      <c r="B139" s="14" t="s">
        <v>25</v>
      </c>
      <c r="C139" s="13" t="s">
        <v>24</v>
      </c>
      <c r="D139" s="13" t="s">
        <v>124</v>
      </c>
      <c r="E139" s="14" t="s">
        <v>151</v>
      </c>
      <c r="F139" s="14" t="s">
        <v>180</v>
      </c>
      <c r="G139" s="229" t="s">
        <v>181</v>
      </c>
      <c r="H139" s="229"/>
      <c r="I139" s="229"/>
      <c r="J139" s="14" t="s">
        <v>153</v>
      </c>
    </row>
    <row r="140" spans="1:10" ht="24" customHeight="1">
      <c r="A140" s="29" t="s">
        <v>93</v>
      </c>
      <c r="B140" s="30" t="s">
        <v>53</v>
      </c>
      <c r="C140" s="29" t="s">
        <v>182</v>
      </c>
      <c r="D140" s="29" t="s">
        <v>183</v>
      </c>
      <c r="E140" s="32">
        <v>1.2</v>
      </c>
      <c r="F140" s="31" t="s">
        <v>55</v>
      </c>
      <c r="G140" s="232">
        <v>123.3832</v>
      </c>
      <c r="H140" s="232"/>
      <c r="I140" s="223"/>
      <c r="J140" s="44">
        <v>148.0598</v>
      </c>
    </row>
    <row r="141" spans="1:10" ht="20.100000000000001" customHeight="1">
      <c r="A141" s="219"/>
      <c r="B141" s="219"/>
      <c r="C141" s="219"/>
      <c r="D141" s="219"/>
      <c r="E141" s="219"/>
      <c r="F141" s="219" t="s">
        <v>184</v>
      </c>
      <c r="G141" s="219"/>
      <c r="H141" s="219"/>
      <c r="I141" s="219"/>
      <c r="J141" s="45">
        <v>148.0598</v>
      </c>
    </row>
    <row r="142" spans="1:10" ht="20.100000000000001" customHeight="1">
      <c r="A142" s="13" t="s">
        <v>185</v>
      </c>
      <c r="B142" s="14" t="s">
        <v>25</v>
      </c>
      <c r="C142" s="13" t="s">
        <v>24</v>
      </c>
      <c r="D142" s="13" t="s">
        <v>186</v>
      </c>
      <c r="E142" s="14" t="s">
        <v>151</v>
      </c>
      <c r="F142" s="14" t="s">
        <v>180</v>
      </c>
      <c r="G142" s="229" t="s">
        <v>181</v>
      </c>
      <c r="H142" s="229"/>
      <c r="I142" s="229"/>
      <c r="J142" s="14" t="s">
        <v>153</v>
      </c>
    </row>
    <row r="143" spans="1:10" ht="26.1" customHeight="1">
      <c r="A143" s="39" t="s">
        <v>187</v>
      </c>
      <c r="B143" s="40" t="s">
        <v>53</v>
      </c>
      <c r="C143" s="39">
        <v>1109669</v>
      </c>
      <c r="D143" s="39" t="s">
        <v>209</v>
      </c>
      <c r="E143" s="42">
        <v>0.31558999999999998</v>
      </c>
      <c r="F143" s="41" t="s">
        <v>55</v>
      </c>
      <c r="G143" s="231">
        <v>465.17</v>
      </c>
      <c r="H143" s="231"/>
      <c r="I143" s="228"/>
      <c r="J143" s="46">
        <v>146.803</v>
      </c>
    </row>
    <row r="144" spans="1:10" ht="20.100000000000001" customHeight="1">
      <c r="A144" s="219"/>
      <c r="B144" s="219"/>
      <c r="C144" s="219"/>
      <c r="D144" s="219"/>
      <c r="E144" s="219"/>
      <c r="F144" s="219" t="s">
        <v>188</v>
      </c>
      <c r="G144" s="219"/>
      <c r="H144" s="219"/>
      <c r="I144" s="219"/>
      <c r="J144" s="45">
        <v>146.803</v>
      </c>
    </row>
    <row r="145" spans="1:10" ht="20.100000000000001" customHeight="1">
      <c r="A145" s="13" t="s">
        <v>189</v>
      </c>
      <c r="B145" s="14" t="s">
        <v>25</v>
      </c>
      <c r="C145" s="13" t="s">
        <v>93</v>
      </c>
      <c r="D145" s="13" t="s">
        <v>190</v>
      </c>
      <c r="E145" s="14" t="s">
        <v>24</v>
      </c>
      <c r="F145" s="14" t="s">
        <v>151</v>
      </c>
      <c r="G145" s="15" t="s">
        <v>180</v>
      </c>
      <c r="H145" s="229" t="s">
        <v>181</v>
      </c>
      <c r="I145" s="229"/>
      <c r="J145" s="14" t="s">
        <v>153</v>
      </c>
    </row>
    <row r="146" spans="1:10" ht="39" customHeight="1">
      <c r="A146" s="39" t="s">
        <v>191</v>
      </c>
      <c r="B146" s="40" t="s">
        <v>53</v>
      </c>
      <c r="C146" s="39" t="s">
        <v>182</v>
      </c>
      <c r="D146" s="39" t="s">
        <v>192</v>
      </c>
      <c r="E146" s="40">
        <v>5914647</v>
      </c>
      <c r="F146" s="42">
        <v>1.8</v>
      </c>
      <c r="G146" s="41" t="s">
        <v>193</v>
      </c>
      <c r="H146" s="231">
        <v>1.65</v>
      </c>
      <c r="I146" s="228"/>
      <c r="J146" s="46">
        <v>2.97</v>
      </c>
    </row>
    <row r="147" spans="1:10" ht="20.100000000000001" customHeight="1">
      <c r="A147" s="219"/>
      <c r="B147" s="219"/>
      <c r="C147" s="219"/>
      <c r="D147" s="219"/>
      <c r="E147" s="219"/>
      <c r="F147" s="219" t="s">
        <v>194</v>
      </c>
      <c r="G147" s="219"/>
      <c r="H147" s="219"/>
      <c r="I147" s="219"/>
      <c r="J147" s="45">
        <v>2.97</v>
      </c>
    </row>
    <row r="148" spans="1:10" ht="20.100000000000001" customHeight="1">
      <c r="A148" s="13" t="s">
        <v>195</v>
      </c>
      <c r="B148" s="14" t="s">
        <v>25</v>
      </c>
      <c r="C148" s="13" t="s">
        <v>93</v>
      </c>
      <c r="D148" s="13" t="s">
        <v>196</v>
      </c>
      <c r="E148" s="14" t="s">
        <v>151</v>
      </c>
      <c r="F148" s="14" t="s">
        <v>180</v>
      </c>
      <c r="G148" s="230" t="s">
        <v>197</v>
      </c>
      <c r="H148" s="229"/>
      <c r="I148" s="229"/>
      <c r="J148" s="14" t="s">
        <v>153</v>
      </c>
    </row>
    <row r="149" spans="1:10" ht="20.100000000000001" customHeight="1">
      <c r="A149" s="15"/>
      <c r="B149" s="15"/>
      <c r="C149" s="15"/>
      <c r="D149" s="15"/>
      <c r="E149" s="15"/>
      <c r="F149" s="15"/>
      <c r="G149" s="15" t="s">
        <v>198</v>
      </c>
      <c r="H149" s="15" t="s">
        <v>199</v>
      </c>
      <c r="I149" s="15" t="s">
        <v>200</v>
      </c>
      <c r="J149" s="15"/>
    </row>
    <row r="150" spans="1:10" ht="50.1" customHeight="1">
      <c r="A150" s="39" t="s">
        <v>196</v>
      </c>
      <c r="B150" s="40" t="s">
        <v>53</v>
      </c>
      <c r="C150" s="39" t="s">
        <v>182</v>
      </c>
      <c r="D150" s="39" t="s">
        <v>201</v>
      </c>
      <c r="E150" s="42">
        <v>1.8</v>
      </c>
      <c r="F150" s="41" t="s">
        <v>202</v>
      </c>
      <c r="G150" s="40" t="s">
        <v>203</v>
      </c>
      <c r="H150" s="40" t="s">
        <v>204</v>
      </c>
      <c r="I150" s="40" t="s">
        <v>205</v>
      </c>
      <c r="J150" s="46">
        <v>0</v>
      </c>
    </row>
    <row r="151" spans="1:10" ht="20.100000000000001" customHeight="1">
      <c r="A151" s="219"/>
      <c r="B151" s="219"/>
      <c r="C151" s="219"/>
      <c r="D151" s="219"/>
      <c r="E151" s="219"/>
      <c r="F151" s="219" t="s">
        <v>206</v>
      </c>
      <c r="G151" s="219"/>
      <c r="H151" s="219"/>
      <c r="I151" s="219"/>
      <c r="J151" s="45">
        <v>0</v>
      </c>
    </row>
    <row r="152" spans="1:10">
      <c r="A152" s="34"/>
      <c r="B152" s="34"/>
      <c r="C152" s="34"/>
      <c r="D152" s="34"/>
      <c r="E152" s="34" t="s">
        <v>101</v>
      </c>
      <c r="F152" s="35">
        <v>117.51602200000001</v>
      </c>
      <c r="G152" s="34" t="s">
        <v>102</v>
      </c>
      <c r="H152" s="35">
        <v>0</v>
      </c>
      <c r="I152" s="34" t="s">
        <v>103</v>
      </c>
      <c r="J152" s="35">
        <v>117.51602200536557</v>
      </c>
    </row>
    <row r="153" spans="1:10">
      <c r="A153" s="34"/>
      <c r="B153" s="34"/>
      <c r="C153" s="34"/>
      <c r="D153" s="34"/>
      <c r="E153" s="34" t="s">
        <v>104</v>
      </c>
      <c r="F153" s="35">
        <v>88.05</v>
      </c>
      <c r="G153" s="34"/>
      <c r="H153" s="224" t="s">
        <v>105</v>
      </c>
      <c r="I153" s="224"/>
      <c r="J153" s="35">
        <v>488.47</v>
      </c>
    </row>
    <row r="154" spans="1:10" ht="30" customHeight="1" thickBot="1">
      <c r="A154" s="26"/>
      <c r="B154" s="26"/>
      <c r="C154" s="26"/>
      <c r="D154" s="26"/>
      <c r="E154" s="26"/>
      <c r="F154" s="26"/>
      <c r="G154" s="26" t="s">
        <v>106</v>
      </c>
      <c r="H154" s="36">
        <v>547.91</v>
      </c>
      <c r="I154" s="26" t="s">
        <v>107</v>
      </c>
      <c r="J154" s="37">
        <v>267637.59000000003</v>
      </c>
    </row>
    <row r="155" spans="1:10" ht="0.95" customHeight="1" thickTop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</row>
    <row r="156" spans="1:10" ht="18" customHeight="1">
      <c r="A156" s="13" t="s">
        <v>65</v>
      </c>
      <c r="B156" s="14" t="s">
        <v>24</v>
      </c>
      <c r="C156" s="13" t="s">
        <v>25</v>
      </c>
      <c r="D156" s="13" t="s">
        <v>9</v>
      </c>
      <c r="E156" s="225" t="s">
        <v>90</v>
      </c>
      <c r="F156" s="225"/>
      <c r="G156" s="15" t="s">
        <v>26</v>
      </c>
      <c r="H156" s="14" t="s">
        <v>27</v>
      </c>
      <c r="I156" s="14" t="s">
        <v>28</v>
      </c>
      <c r="J156" s="14" t="s">
        <v>10</v>
      </c>
    </row>
    <row r="157" spans="1:10" ht="39" customHeight="1">
      <c r="A157" s="20" t="s">
        <v>91</v>
      </c>
      <c r="B157" s="21" t="s">
        <v>66</v>
      </c>
      <c r="C157" s="20" t="s">
        <v>32</v>
      </c>
      <c r="D157" s="20" t="s">
        <v>67</v>
      </c>
      <c r="E157" s="226" t="s">
        <v>210</v>
      </c>
      <c r="F157" s="226"/>
      <c r="G157" s="22" t="s">
        <v>41</v>
      </c>
      <c r="H157" s="28">
        <v>1</v>
      </c>
      <c r="I157" s="23">
        <v>70.98</v>
      </c>
      <c r="J157" s="23">
        <v>70.98</v>
      </c>
    </row>
    <row r="158" spans="1:10" ht="15" customHeight="1">
      <c r="A158" s="225" t="s">
        <v>162</v>
      </c>
      <c r="B158" s="229" t="s">
        <v>24</v>
      </c>
      <c r="C158" s="225" t="s">
        <v>25</v>
      </c>
      <c r="D158" s="225" t="s">
        <v>163</v>
      </c>
      <c r="E158" s="229" t="s">
        <v>151</v>
      </c>
      <c r="F158" s="230" t="s">
        <v>164</v>
      </c>
      <c r="G158" s="229"/>
      <c r="H158" s="230" t="s">
        <v>165</v>
      </c>
      <c r="I158" s="229"/>
      <c r="J158" s="229" t="s">
        <v>153</v>
      </c>
    </row>
    <row r="159" spans="1:10" ht="15" customHeight="1">
      <c r="A159" s="229"/>
      <c r="B159" s="229"/>
      <c r="C159" s="229"/>
      <c r="D159" s="229"/>
      <c r="E159" s="229"/>
      <c r="F159" s="14" t="s">
        <v>166</v>
      </c>
      <c r="G159" s="14" t="s">
        <v>167</v>
      </c>
      <c r="H159" s="14" t="s">
        <v>166</v>
      </c>
      <c r="I159" s="14" t="s">
        <v>167</v>
      </c>
      <c r="J159" s="229"/>
    </row>
    <row r="160" spans="1:10" ht="24" customHeight="1">
      <c r="A160" s="29" t="s">
        <v>93</v>
      </c>
      <c r="B160" s="30" t="s">
        <v>211</v>
      </c>
      <c r="C160" s="29" t="s">
        <v>53</v>
      </c>
      <c r="D160" s="29" t="s">
        <v>212</v>
      </c>
      <c r="E160" s="32">
        <v>9.3719999999999998E-2</v>
      </c>
      <c r="F160" s="33">
        <v>1</v>
      </c>
      <c r="G160" s="33">
        <v>0</v>
      </c>
      <c r="H160" s="44">
        <v>17.773900000000001</v>
      </c>
      <c r="I160" s="44">
        <v>4.8383000000000003</v>
      </c>
      <c r="J160" s="44">
        <v>1.6657999999999999</v>
      </c>
    </row>
    <row r="161" spans="1:10" ht="24" customHeight="1">
      <c r="A161" s="29" t="s">
        <v>93</v>
      </c>
      <c r="B161" s="30" t="s">
        <v>213</v>
      </c>
      <c r="C161" s="29" t="s">
        <v>53</v>
      </c>
      <c r="D161" s="29" t="s">
        <v>214</v>
      </c>
      <c r="E161" s="32">
        <v>9.3719999999999998E-2</v>
      </c>
      <c r="F161" s="33">
        <v>1</v>
      </c>
      <c r="G161" s="33">
        <v>0</v>
      </c>
      <c r="H161" s="44">
        <v>25.5731</v>
      </c>
      <c r="I161" s="44">
        <v>25.216200000000001</v>
      </c>
      <c r="J161" s="44">
        <v>2.3967000000000001</v>
      </c>
    </row>
    <row r="162" spans="1:10" ht="20.100000000000001" customHeight="1">
      <c r="A162" s="219"/>
      <c r="B162" s="219"/>
      <c r="C162" s="219"/>
      <c r="D162" s="219"/>
      <c r="E162" s="219"/>
      <c r="F162" s="219" t="s">
        <v>178</v>
      </c>
      <c r="G162" s="219"/>
      <c r="H162" s="219"/>
      <c r="I162" s="219"/>
      <c r="J162" s="45">
        <v>4.0625</v>
      </c>
    </row>
    <row r="163" spans="1:10" ht="20.100000000000001" customHeight="1">
      <c r="A163" s="13" t="s">
        <v>150</v>
      </c>
      <c r="B163" s="14" t="s">
        <v>24</v>
      </c>
      <c r="C163" s="13" t="s">
        <v>25</v>
      </c>
      <c r="D163" s="13" t="s">
        <v>96</v>
      </c>
      <c r="E163" s="14" t="s">
        <v>151</v>
      </c>
      <c r="F163" s="229" t="s">
        <v>152</v>
      </c>
      <c r="G163" s="229"/>
      <c r="H163" s="229"/>
      <c r="I163" s="229"/>
      <c r="J163" s="14" t="s">
        <v>153</v>
      </c>
    </row>
    <row r="164" spans="1:10" ht="26.1" customHeight="1">
      <c r="A164" s="29" t="s">
        <v>93</v>
      </c>
      <c r="B164" s="30" t="s">
        <v>215</v>
      </c>
      <c r="C164" s="29" t="s">
        <v>32</v>
      </c>
      <c r="D164" s="29" t="s">
        <v>216</v>
      </c>
      <c r="E164" s="32">
        <v>0.9</v>
      </c>
      <c r="F164" s="29"/>
      <c r="G164" s="29"/>
      <c r="H164" s="29"/>
      <c r="I164" s="44">
        <v>18.61</v>
      </c>
      <c r="J164" s="44">
        <v>16.748999999999999</v>
      </c>
    </row>
    <row r="165" spans="1:10" ht="24" customHeight="1">
      <c r="A165" s="29" t="s">
        <v>93</v>
      </c>
      <c r="B165" s="30" t="s">
        <v>217</v>
      </c>
      <c r="C165" s="29" t="s">
        <v>32</v>
      </c>
      <c r="D165" s="29" t="s">
        <v>115</v>
      </c>
      <c r="E165" s="32">
        <v>0.9</v>
      </c>
      <c r="F165" s="29"/>
      <c r="G165" s="29"/>
      <c r="H165" s="29"/>
      <c r="I165" s="44">
        <v>22.1</v>
      </c>
      <c r="J165" s="44">
        <v>19.89</v>
      </c>
    </row>
    <row r="166" spans="1:10" ht="20.100000000000001" customHeight="1">
      <c r="A166" s="219"/>
      <c r="B166" s="219"/>
      <c r="C166" s="219"/>
      <c r="D166" s="219"/>
      <c r="E166" s="219"/>
      <c r="F166" s="219" t="s">
        <v>155</v>
      </c>
      <c r="G166" s="219"/>
      <c r="H166" s="219"/>
      <c r="I166" s="219"/>
      <c r="J166" s="45">
        <v>36.639000000000003</v>
      </c>
    </row>
    <row r="167" spans="1:10" ht="20.100000000000001" customHeight="1">
      <c r="A167" s="219"/>
      <c r="B167" s="219"/>
      <c r="C167" s="219"/>
      <c r="D167" s="219"/>
      <c r="E167" s="219"/>
      <c r="F167" s="219" t="s">
        <v>157</v>
      </c>
      <c r="G167" s="219"/>
      <c r="H167" s="219"/>
      <c r="I167" s="219"/>
      <c r="J167" s="45">
        <v>40.701500000000003</v>
      </c>
    </row>
    <row r="168" spans="1:10" ht="20.100000000000001" customHeight="1">
      <c r="A168" s="219"/>
      <c r="B168" s="219"/>
      <c r="C168" s="219"/>
      <c r="D168" s="219"/>
      <c r="E168" s="219"/>
      <c r="F168" s="219" t="s">
        <v>158</v>
      </c>
      <c r="G168" s="219"/>
      <c r="H168" s="219"/>
      <c r="I168" s="219"/>
      <c r="J168" s="45">
        <v>0</v>
      </c>
    </row>
    <row r="169" spans="1:10" ht="20.100000000000001" customHeight="1">
      <c r="A169" s="219"/>
      <c r="B169" s="219"/>
      <c r="C169" s="219"/>
      <c r="D169" s="219"/>
      <c r="E169" s="219"/>
      <c r="F169" s="219" t="s">
        <v>159</v>
      </c>
      <c r="G169" s="219"/>
      <c r="H169" s="219"/>
      <c r="I169" s="219"/>
      <c r="J169" s="45">
        <v>0</v>
      </c>
    </row>
    <row r="170" spans="1:10" ht="20.100000000000001" customHeight="1">
      <c r="A170" s="219"/>
      <c r="B170" s="219"/>
      <c r="C170" s="219"/>
      <c r="D170" s="219"/>
      <c r="E170" s="219"/>
      <c r="F170" s="219" t="s">
        <v>160</v>
      </c>
      <c r="G170" s="219"/>
      <c r="H170" s="219"/>
      <c r="I170" s="219"/>
      <c r="J170" s="45">
        <v>1</v>
      </c>
    </row>
    <row r="171" spans="1:10" ht="20.100000000000001" customHeight="1">
      <c r="A171" s="219"/>
      <c r="B171" s="219"/>
      <c r="C171" s="219"/>
      <c r="D171" s="219"/>
      <c r="E171" s="219"/>
      <c r="F171" s="219" t="s">
        <v>161</v>
      </c>
      <c r="G171" s="219"/>
      <c r="H171" s="219"/>
      <c r="I171" s="219"/>
      <c r="J171" s="45">
        <v>40.701500000000003</v>
      </c>
    </row>
    <row r="172" spans="1:10" ht="20.100000000000001" customHeight="1">
      <c r="A172" s="13" t="s">
        <v>179</v>
      </c>
      <c r="B172" s="14" t="s">
        <v>25</v>
      </c>
      <c r="C172" s="13" t="s">
        <v>24</v>
      </c>
      <c r="D172" s="13" t="s">
        <v>124</v>
      </c>
      <c r="E172" s="14" t="s">
        <v>151</v>
      </c>
      <c r="F172" s="14" t="s">
        <v>180</v>
      </c>
      <c r="G172" s="229" t="s">
        <v>181</v>
      </c>
      <c r="H172" s="229"/>
      <c r="I172" s="229"/>
      <c r="J172" s="14" t="s">
        <v>153</v>
      </c>
    </row>
    <row r="173" spans="1:10" ht="24" customHeight="1">
      <c r="A173" s="29" t="s">
        <v>93</v>
      </c>
      <c r="B173" s="30" t="s">
        <v>53</v>
      </c>
      <c r="C173" s="29" t="s">
        <v>218</v>
      </c>
      <c r="D173" s="29" t="s">
        <v>219</v>
      </c>
      <c r="E173" s="32">
        <v>1.8519999999999998E-2</v>
      </c>
      <c r="F173" s="31" t="s">
        <v>220</v>
      </c>
      <c r="G173" s="232">
        <v>12.323700000000001</v>
      </c>
      <c r="H173" s="232"/>
      <c r="I173" s="223"/>
      <c r="J173" s="44">
        <v>0.22819999999999999</v>
      </c>
    </row>
    <row r="174" spans="1:10" ht="24" customHeight="1">
      <c r="A174" s="29" t="s">
        <v>93</v>
      </c>
      <c r="B174" s="30" t="s">
        <v>53</v>
      </c>
      <c r="C174" s="29" t="s">
        <v>221</v>
      </c>
      <c r="D174" s="29" t="s">
        <v>222</v>
      </c>
      <c r="E174" s="32">
        <v>2.7179999999999999E-2</v>
      </c>
      <c r="F174" s="31" t="s">
        <v>82</v>
      </c>
      <c r="G174" s="232">
        <v>14.3361</v>
      </c>
      <c r="H174" s="232"/>
      <c r="I174" s="223"/>
      <c r="J174" s="44">
        <v>0.38969999999999999</v>
      </c>
    </row>
    <row r="175" spans="1:10" ht="24" customHeight="1">
      <c r="A175" s="29" t="s">
        <v>93</v>
      </c>
      <c r="B175" s="30" t="s">
        <v>53</v>
      </c>
      <c r="C175" s="29" t="s">
        <v>223</v>
      </c>
      <c r="D175" s="29" t="s">
        <v>224</v>
      </c>
      <c r="E175" s="32">
        <v>1.2147399999999999</v>
      </c>
      <c r="F175" s="31" t="s">
        <v>71</v>
      </c>
      <c r="G175" s="232">
        <v>5.3451000000000004</v>
      </c>
      <c r="H175" s="232"/>
      <c r="I175" s="223"/>
      <c r="J175" s="44">
        <v>6.4928999999999997</v>
      </c>
    </row>
    <row r="176" spans="1:10" ht="24" customHeight="1">
      <c r="A176" s="29" t="s">
        <v>93</v>
      </c>
      <c r="B176" s="30" t="s">
        <v>53</v>
      </c>
      <c r="C176" s="29" t="s">
        <v>225</v>
      </c>
      <c r="D176" s="29" t="s">
        <v>226</v>
      </c>
      <c r="E176" s="32">
        <v>0.40425</v>
      </c>
      <c r="F176" s="31" t="s">
        <v>41</v>
      </c>
      <c r="G176" s="232">
        <v>56.283299999999997</v>
      </c>
      <c r="H176" s="232"/>
      <c r="I176" s="223"/>
      <c r="J176" s="44">
        <v>22.752500000000001</v>
      </c>
    </row>
    <row r="177" spans="1:10" ht="20.100000000000001" customHeight="1">
      <c r="A177" s="219"/>
      <c r="B177" s="219"/>
      <c r="C177" s="219"/>
      <c r="D177" s="219"/>
      <c r="E177" s="219"/>
      <c r="F177" s="219" t="s">
        <v>184</v>
      </c>
      <c r="G177" s="219"/>
      <c r="H177" s="219"/>
      <c r="I177" s="219"/>
      <c r="J177" s="45">
        <v>29.863299999999999</v>
      </c>
    </row>
    <row r="178" spans="1:10" ht="20.100000000000001" customHeight="1">
      <c r="A178" s="13" t="s">
        <v>189</v>
      </c>
      <c r="B178" s="14" t="s">
        <v>25</v>
      </c>
      <c r="C178" s="13" t="s">
        <v>93</v>
      </c>
      <c r="D178" s="13" t="s">
        <v>190</v>
      </c>
      <c r="E178" s="14" t="s">
        <v>24</v>
      </c>
      <c r="F178" s="14" t="s">
        <v>151</v>
      </c>
      <c r="G178" s="15" t="s">
        <v>180</v>
      </c>
      <c r="H178" s="229" t="s">
        <v>181</v>
      </c>
      <c r="I178" s="229"/>
      <c r="J178" s="14" t="s">
        <v>153</v>
      </c>
    </row>
    <row r="179" spans="1:10" ht="39" customHeight="1">
      <c r="A179" s="39" t="s">
        <v>191</v>
      </c>
      <c r="B179" s="40" t="s">
        <v>53</v>
      </c>
      <c r="C179" s="39" t="s">
        <v>218</v>
      </c>
      <c r="D179" s="39" t="s">
        <v>227</v>
      </c>
      <c r="E179" s="40">
        <v>5914655</v>
      </c>
      <c r="F179" s="42">
        <v>2.0000000000000002E-5</v>
      </c>
      <c r="G179" s="41" t="s">
        <v>193</v>
      </c>
      <c r="H179" s="231">
        <v>31.55</v>
      </c>
      <c r="I179" s="228"/>
      <c r="J179" s="46">
        <v>5.9999999999999995E-4</v>
      </c>
    </row>
    <row r="180" spans="1:10" ht="39" customHeight="1">
      <c r="A180" s="39" t="s">
        <v>191</v>
      </c>
      <c r="B180" s="40" t="s">
        <v>53</v>
      </c>
      <c r="C180" s="39" t="s">
        <v>221</v>
      </c>
      <c r="D180" s="39" t="s">
        <v>227</v>
      </c>
      <c r="E180" s="40">
        <v>5914655</v>
      </c>
      <c r="F180" s="42">
        <v>3.0000000000000001E-5</v>
      </c>
      <c r="G180" s="41" t="s">
        <v>193</v>
      </c>
      <c r="H180" s="231">
        <v>31.55</v>
      </c>
      <c r="I180" s="228"/>
      <c r="J180" s="46">
        <v>8.9999999999999998E-4</v>
      </c>
    </row>
    <row r="181" spans="1:10" ht="39" customHeight="1">
      <c r="A181" s="39" t="s">
        <v>191</v>
      </c>
      <c r="B181" s="40" t="s">
        <v>53</v>
      </c>
      <c r="C181" s="39" t="s">
        <v>223</v>
      </c>
      <c r="D181" s="39" t="s">
        <v>227</v>
      </c>
      <c r="E181" s="40">
        <v>5914655</v>
      </c>
      <c r="F181" s="42">
        <v>3.0400000000000002E-3</v>
      </c>
      <c r="G181" s="41" t="s">
        <v>193</v>
      </c>
      <c r="H181" s="231">
        <v>31.55</v>
      </c>
      <c r="I181" s="228"/>
      <c r="J181" s="46">
        <v>9.5899999999999999E-2</v>
      </c>
    </row>
    <row r="182" spans="1:10" ht="39" customHeight="1">
      <c r="A182" s="39" t="s">
        <v>191</v>
      </c>
      <c r="B182" s="40" t="s">
        <v>53</v>
      </c>
      <c r="C182" s="39" t="s">
        <v>225</v>
      </c>
      <c r="D182" s="39" t="s">
        <v>227</v>
      </c>
      <c r="E182" s="40">
        <v>5914655</v>
      </c>
      <c r="F182" s="42">
        <v>1.0109999999999999E-2</v>
      </c>
      <c r="G182" s="41" t="s">
        <v>193</v>
      </c>
      <c r="H182" s="231">
        <v>31.55</v>
      </c>
      <c r="I182" s="228"/>
      <c r="J182" s="46">
        <v>0.31900000000000001</v>
      </c>
    </row>
    <row r="183" spans="1:10" ht="20.100000000000001" customHeight="1">
      <c r="A183" s="219"/>
      <c r="B183" s="219"/>
      <c r="C183" s="219"/>
      <c r="D183" s="219"/>
      <c r="E183" s="219"/>
      <c r="F183" s="219" t="s">
        <v>194</v>
      </c>
      <c r="G183" s="219"/>
      <c r="H183" s="219"/>
      <c r="I183" s="219"/>
      <c r="J183" s="45">
        <v>0.41639999999999999</v>
      </c>
    </row>
    <row r="184" spans="1:10">
      <c r="A184" s="34"/>
      <c r="B184" s="34"/>
      <c r="C184" s="34"/>
      <c r="D184" s="34"/>
      <c r="E184" s="34" t="s">
        <v>101</v>
      </c>
      <c r="F184" s="35">
        <v>36.769429799999997</v>
      </c>
      <c r="G184" s="34" t="s">
        <v>102</v>
      </c>
      <c r="H184" s="35">
        <v>0</v>
      </c>
      <c r="I184" s="34" t="s">
        <v>103</v>
      </c>
      <c r="J184" s="35">
        <v>36.769429824324327</v>
      </c>
    </row>
    <row r="185" spans="1:10">
      <c r="A185" s="34"/>
      <c r="B185" s="34"/>
      <c r="C185" s="34"/>
      <c r="D185" s="34"/>
      <c r="E185" s="34" t="s">
        <v>104</v>
      </c>
      <c r="F185" s="35">
        <v>15.6</v>
      </c>
      <c r="G185" s="34"/>
      <c r="H185" s="224" t="s">
        <v>105</v>
      </c>
      <c r="I185" s="224"/>
      <c r="J185" s="35">
        <v>86.58</v>
      </c>
    </row>
    <row r="186" spans="1:10" ht="30" customHeight="1" thickBot="1">
      <c r="A186" s="26"/>
      <c r="B186" s="26"/>
      <c r="C186" s="26"/>
      <c r="D186" s="26"/>
      <c r="E186" s="26"/>
      <c r="F186" s="26"/>
      <c r="G186" s="26" t="s">
        <v>106</v>
      </c>
      <c r="H186" s="36">
        <v>345.04</v>
      </c>
      <c r="I186" s="26" t="s">
        <v>107</v>
      </c>
      <c r="J186" s="37">
        <v>29873.56</v>
      </c>
    </row>
    <row r="187" spans="1:10" ht="0.95" customHeight="1" thickTop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</row>
    <row r="188" spans="1:10" ht="18" customHeight="1">
      <c r="A188" s="13" t="s">
        <v>68</v>
      </c>
      <c r="B188" s="14" t="s">
        <v>24</v>
      </c>
      <c r="C188" s="13" t="s">
        <v>25</v>
      </c>
      <c r="D188" s="13" t="s">
        <v>9</v>
      </c>
      <c r="E188" s="225" t="s">
        <v>90</v>
      </c>
      <c r="F188" s="225"/>
      <c r="G188" s="15" t="s">
        <v>26</v>
      </c>
      <c r="H188" s="14" t="s">
        <v>27</v>
      </c>
      <c r="I188" s="14" t="s">
        <v>28</v>
      </c>
      <c r="J188" s="14" t="s">
        <v>10</v>
      </c>
    </row>
    <row r="189" spans="1:10" ht="26.1" customHeight="1">
      <c r="A189" s="20" t="s">
        <v>91</v>
      </c>
      <c r="B189" s="21" t="s">
        <v>69</v>
      </c>
      <c r="C189" s="20" t="s">
        <v>53</v>
      </c>
      <c r="D189" s="20" t="s">
        <v>70</v>
      </c>
      <c r="E189" s="226" t="s">
        <v>149</v>
      </c>
      <c r="F189" s="226"/>
      <c r="G189" s="22" t="s">
        <v>71</v>
      </c>
      <c r="H189" s="28">
        <v>1</v>
      </c>
      <c r="I189" s="23">
        <v>335.37</v>
      </c>
      <c r="J189" s="23">
        <v>335.37</v>
      </c>
    </row>
    <row r="190" spans="1:10" ht="15" customHeight="1">
      <c r="A190" s="225" t="s">
        <v>162</v>
      </c>
      <c r="B190" s="229" t="s">
        <v>24</v>
      </c>
      <c r="C190" s="225" t="s">
        <v>25</v>
      </c>
      <c r="D190" s="225" t="s">
        <v>163</v>
      </c>
      <c r="E190" s="229" t="s">
        <v>151</v>
      </c>
      <c r="F190" s="230" t="s">
        <v>164</v>
      </c>
      <c r="G190" s="229"/>
      <c r="H190" s="230" t="s">
        <v>165</v>
      </c>
      <c r="I190" s="229"/>
      <c r="J190" s="229" t="s">
        <v>153</v>
      </c>
    </row>
    <row r="191" spans="1:10" ht="15" customHeight="1">
      <c r="A191" s="229"/>
      <c r="B191" s="229"/>
      <c r="C191" s="229"/>
      <c r="D191" s="229"/>
      <c r="E191" s="229"/>
      <c r="F191" s="14" t="s">
        <v>166</v>
      </c>
      <c r="G191" s="14" t="s">
        <v>167</v>
      </c>
      <c r="H191" s="14" t="s">
        <v>166</v>
      </c>
      <c r="I191" s="14" t="s">
        <v>167</v>
      </c>
      <c r="J191" s="229"/>
    </row>
    <row r="192" spans="1:10" ht="26.1" customHeight="1">
      <c r="A192" s="29" t="s">
        <v>93</v>
      </c>
      <c r="B192" s="30" t="s">
        <v>228</v>
      </c>
      <c r="C192" s="29" t="s">
        <v>53</v>
      </c>
      <c r="D192" s="29" t="s">
        <v>229</v>
      </c>
      <c r="E192" s="32">
        <v>1</v>
      </c>
      <c r="F192" s="33">
        <v>1</v>
      </c>
      <c r="G192" s="33">
        <v>0</v>
      </c>
      <c r="H192" s="44">
        <v>297.15039999999999</v>
      </c>
      <c r="I192" s="44">
        <v>114.35639999999999</v>
      </c>
      <c r="J192" s="44">
        <v>297.15039999999999</v>
      </c>
    </row>
    <row r="193" spans="1:10" ht="20.100000000000001" customHeight="1">
      <c r="A193" s="219"/>
      <c r="B193" s="219"/>
      <c r="C193" s="219"/>
      <c r="D193" s="219"/>
      <c r="E193" s="219"/>
      <c r="F193" s="219" t="s">
        <v>178</v>
      </c>
      <c r="G193" s="219"/>
      <c r="H193" s="219"/>
      <c r="I193" s="219"/>
      <c r="J193" s="45">
        <v>297.15039999999999</v>
      </c>
    </row>
    <row r="194" spans="1:10" ht="20.100000000000001" customHeight="1">
      <c r="A194" s="13" t="s">
        <v>150</v>
      </c>
      <c r="B194" s="14" t="s">
        <v>24</v>
      </c>
      <c r="C194" s="13" t="s">
        <v>25</v>
      </c>
      <c r="D194" s="13" t="s">
        <v>96</v>
      </c>
      <c r="E194" s="14" t="s">
        <v>151</v>
      </c>
      <c r="F194" s="229" t="s">
        <v>152</v>
      </c>
      <c r="G194" s="229"/>
      <c r="H194" s="229"/>
      <c r="I194" s="229"/>
      <c r="J194" s="14" t="s">
        <v>153</v>
      </c>
    </row>
    <row r="195" spans="1:10" ht="24" customHeight="1">
      <c r="A195" s="29" t="s">
        <v>93</v>
      </c>
      <c r="B195" s="30" t="s">
        <v>154</v>
      </c>
      <c r="C195" s="29" t="s">
        <v>53</v>
      </c>
      <c r="D195" s="29" t="s">
        <v>142</v>
      </c>
      <c r="E195" s="32">
        <v>3</v>
      </c>
      <c r="F195" s="29"/>
      <c r="G195" s="29"/>
      <c r="H195" s="29"/>
      <c r="I195" s="44">
        <v>19.4986</v>
      </c>
      <c r="J195" s="44">
        <v>58.495800000000003</v>
      </c>
    </row>
    <row r="196" spans="1:10" ht="20.100000000000001" customHeight="1">
      <c r="A196" s="219"/>
      <c r="B196" s="219"/>
      <c r="C196" s="219"/>
      <c r="D196" s="219"/>
      <c r="E196" s="219"/>
      <c r="F196" s="219" t="s">
        <v>155</v>
      </c>
      <c r="G196" s="219"/>
      <c r="H196" s="219"/>
      <c r="I196" s="219"/>
      <c r="J196" s="45">
        <v>58.495800000000003</v>
      </c>
    </row>
    <row r="197" spans="1:10" ht="20.100000000000001" customHeight="1">
      <c r="A197" s="219"/>
      <c r="B197" s="219"/>
      <c r="C197" s="219"/>
      <c r="D197" s="219"/>
      <c r="E197" s="219"/>
      <c r="F197" s="219" t="s">
        <v>156</v>
      </c>
      <c r="G197" s="219"/>
      <c r="H197" s="219"/>
      <c r="I197" s="219"/>
      <c r="J197" s="45">
        <v>0</v>
      </c>
    </row>
    <row r="198" spans="1:10" ht="20.100000000000001" customHeight="1">
      <c r="A198" s="219"/>
      <c r="B198" s="219"/>
      <c r="C198" s="219"/>
      <c r="D198" s="219"/>
      <c r="E198" s="219"/>
      <c r="F198" s="219" t="s">
        <v>157</v>
      </c>
      <c r="G198" s="219"/>
      <c r="H198" s="219"/>
      <c r="I198" s="219"/>
      <c r="J198" s="45">
        <v>355.64620000000002</v>
      </c>
    </row>
    <row r="199" spans="1:10" ht="20.100000000000001" customHeight="1">
      <c r="A199" s="219"/>
      <c r="B199" s="219"/>
      <c r="C199" s="219"/>
      <c r="D199" s="219"/>
      <c r="E199" s="219"/>
      <c r="F199" s="219" t="s">
        <v>158</v>
      </c>
      <c r="G199" s="219"/>
      <c r="H199" s="219"/>
      <c r="I199" s="219"/>
      <c r="J199" s="45">
        <v>0</v>
      </c>
    </row>
    <row r="200" spans="1:10" ht="20.100000000000001" customHeight="1">
      <c r="A200" s="219"/>
      <c r="B200" s="219"/>
      <c r="C200" s="219"/>
      <c r="D200" s="219"/>
      <c r="E200" s="219"/>
      <c r="F200" s="219" t="s">
        <v>159</v>
      </c>
      <c r="G200" s="219"/>
      <c r="H200" s="219"/>
      <c r="I200" s="219"/>
      <c r="J200" s="45">
        <v>0</v>
      </c>
    </row>
    <row r="201" spans="1:10" ht="20.100000000000001" customHeight="1">
      <c r="A201" s="219"/>
      <c r="B201" s="219"/>
      <c r="C201" s="219"/>
      <c r="D201" s="219"/>
      <c r="E201" s="219"/>
      <c r="F201" s="219" t="s">
        <v>160</v>
      </c>
      <c r="G201" s="219"/>
      <c r="H201" s="219"/>
      <c r="I201" s="219"/>
      <c r="J201" s="45">
        <v>6.2249999999999996</v>
      </c>
    </row>
    <row r="202" spans="1:10" ht="20.100000000000001" customHeight="1">
      <c r="A202" s="219"/>
      <c r="B202" s="219"/>
      <c r="C202" s="219"/>
      <c r="D202" s="219"/>
      <c r="E202" s="219"/>
      <c r="F202" s="219" t="s">
        <v>161</v>
      </c>
      <c r="G202" s="219"/>
      <c r="H202" s="219"/>
      <c r="I202" s="219"/>
      <c r="J202" s="45">
        <v>57.131900000000002</v>
      </c>
    </row>
    <row r="203" spans="1:10" ht="20.100000000000001" customHeight="1">
      <c r="A203" s="13" t="s">
        <v>179</v>
      </c>
      <c r="B203" s="14" t="s">
        <v>25</v>
      </c>
      <c r="C203" s="13" t="s">
        <v>24</v>
      </c>
      <c r="D203" s="13" t="s">
        <v>124</v>
      </c>
      <c r="E203" s="14" t="s">
        <v>151</v>
      </c>
      <c r="F203" s="14" t="s">
        <v>180</v>
      </c>
      <c r="G203" s="229" t="s">
        <v>181</v>
      </c>
      <c r="H203" s="229"/>
      <c r="I203" s="229"/>
      <c r="J203" s="14" t="s">
        <v>153</v>
      </c>
    </row>
    <row r="204" spans="1:10" ht="24" customHeight="1">
      <c r="A204" s="29" t="s">
        <v>93</v>
      </c>
      <c r="B204" s="30" t="s">
        <v>53</v>
      </c>
      <c r="C204" s="29" t="s">
        <v>230</v>
      </c>
      <c r="D204" s="29" t="s">
        <v>231</v>
      </c>
      <c r="E204" s="32">
        <v>1</v>
      </c>
      <c r="F204" s="31" t="s">
        <v>71</v>
      </c>
      <c r="G204" s="232">
        <v>176.4666</v>
      </c>
      <c r="H204" s="232"/>
      <c r="I204" s="223"/>
      <c r="J204" s="44">
        <v>176.4666</v>
      </c>
    </row>
    <row r="205" spans="1:10" ht="20.100000000000001" customHeight="1">
      <c r="A205" s="219"/>
      <c r="B205" s="219"/>
      <c r="C205" s="219"/>
      <c r="D205" s="219"/>
      <c r="E205" s="219"/>
      <c r="F205" s="219" t="s">
        <v>184</v>
      </c>
      <c r="G205" s="219"/>
      <c r="H205" s="219"/>
      <c r="I205" s="219"/>
      <c r="J205" s="45">
        <v>176.4666</v>
      </c>
    </row>
    <row r="206" spans="1:10" ht="20.100000000000001" customHeight="1">
      <c r="A206" s="13" t="s">
        <v>185</v>
      </c>
      <c r="B206" s="14" t="s">
        <v>25</v>
      </c>
      <c r="C206" s="13" t="s">
        <v>24</v>
      </c>
      <c r="D206" s="13" t="s">
        <v>186</v>
      </c>
      <c r="E206" s="14" t="s">
        <v>151</v>
      </c>
      <c r="F206" s="14" t="s">
        <v>180</v>
      </c>
      <c r="G206" s="229" t="s">
        <v>181</v>
      </c>
      <c r="H206" s="229"/>
      <c r="I206" s="229"/>
      <c r="J206" s="14" t="s">
        <v>153</v>
      </c>
    </row>
    <row r="207" spans="1:10" ht="26.1" customHeight="1">
      <c r="A207" s="39" t="s">
        <v>187</v>
      </c>
      <c r="B207" s="40" t="s">
        <v>53</v>
      </c>
      <c r="C207" s="39">
        <v>1109670</v>
      </c>
      <c r="D207" s="39" t="s">
        <v>232</v>
      </c>
      <c r="E207" s="42">
        <v>4.3E-3</v>
      </c>
      <c r="F207" s="41" t="s">
        <v>55</v>
      </c>
      <c r="G207" s="231">
        <v>314.29000000000002</v>
      </c>
      <c r="H207" s="231"/>
      <c r="I207" s="228"/>
      <c r="J207" s="46">
        <v>1.3513999999999999</v>
      </c>
    </row>
    <row r="208" spans="1:10" ht="39" customHeight="1">
      <c r="A208" s="39" t="s">
        <v>187</v>
      </c>
      <c r="B208" s="40" t="s">
        <v>53</v>
      </c>
      <c r="C208" s="39">
        <v>1106164</v>
      </c>
      <c r="D208" s="39" t="s">
        <v>233</v>
      </c>
      <c r="E208" s="42">
        <v>0.22500000000000001</v>
      </c>
      <c r="F208" s="41" t="s">
        <v>55</v>
      </c>
      <c r="G208" s="231">
        <v>247.04</v>
      </c>
      <c r="H208" s="231"/>
      <c r="I208" s="228"/>
      <c r="J208" s="46">
        <v>55.584000000000003</v>
      </c>
    </row>
    <row r="209" spans="1:10" ht="39" customHeight="1">
      <c r="A209" s="39" t="s">
        <v>187</v>
      </c>
      <c r="B209" s="40" t="s">
        <v>53</v>
      </c>
      <c r="C209" s="39">
        <v>3103302</v>
      </c>
      <c r="D209" s="39" t="s">
        <v>67</v>
      </c>
      <c r="E209" s="42">
        <v>0.6</v>
      </c>
      <c r="F209" s="41" t="s">
        <v>41</v>
      </c>
      <c r="G209" s="231">
        <v>74.73</v>
      </c>
      <c r="H209" s="231"/>
      <c r="I209" s="228"/>
      <c r="J209" s="46">
        <v>44.838000000000001</v>
      </c>
    </row>
    <row r="210" spans="1:10" ht="20.100000000000001" customHeight="1">
      <c r="A210" s="219"/>
      <c r="B210" s="219"/>
      <c r="C210" s="219"/>
      <c r="D210" s="219"/>
      <c r="E210" s="219"/>
      <c r="F210" s="219" t="s">
        <v>188</v>
      </c>
      <c r="G210" s="219"/>
      <c r="H210" s="219"/>
      <c r="I210" s="219"/>
      <c r="J210" s="45">
        <v>101.7734</v>
      </c>
    </row>
    <row r="211" spans="1:10" ht="20.100000000000001" customHeight="1">
      <c r="A211" s="13" t="s">
        <v>195</v>
      </c>
      <c r="B211" s="14" t="s">
        <v>25</v>
      </c>
      <c r="C211" s="13" t="s">
        <v>93</v>
      </c>
      <c r="D211" s="13" t="s">
        <v>196</v>
      </c>
      <c r="E211" s="14" t="s">
        <v>151</v>
      </c>
      <c r="F211" s="14" t="s">
        <v>180</v>
      </c>
      <c r="G211" s="230" t="s">
        <v>197</v>
      </c>
      <c r="H211" s="229"/>
      <c r="I211" s="229"/>
      <c r="J211" s="14" t="s">
        <v>153</v>
      </c>
    </row>
    <row r="212" spans="1:10" ht="20.100000000000001" customHeight="1">
      <c r="A212" s="15"/>
      <c r="B212" s="15"/>
      <c r="C212" s="15"/>
      <c r="D212" s="15"/>
      <c r="E212" s="15"/>
      <c r="F212" s="15"/>
      <c r="G212" s="15" t="s">
        <v>198</v>
      </c>
      <c r="H212" s="15" t="s">
        <v>199</v>
      </c>
      <c r="I212" s="15" t="s">
        <v>200</v>
      </c>
      <c r="J212" s="15"/>
    </row>
    <row r="213" spans="1:10" ht="50.1" customHeight="1">
      <c r="A213" s="39" t="s">
        <v>196</v>
      </c>
      <c r="B213" s="40" t="s">
        <v>53</v>
      </c>
      <c r="C213" s="39" t="s">
        <v>230</v>
      </c>
      <c r="D213" s="39" t="s">
        <v>234</v>
      </c>
      <c r="E213" s="42">
        <v>0.35399999999999998</v>
      </c>
      <c r="F213" s="41" t="s">
        <v>202</v>
      </c>
      <c r="G213" s="40" t="s">
        <v>235</v>
      </c>
      <c r="H213" s="40" t="s">
        <v>236</v>
      </c>
      <c r="I213" s="40" t="s">
        <v>237</v>
      </c>
      <c r="J213" s="46">
        <v>0</v>
      </c>
    </row>
    <row r="214" spans="1:10" ht="20.100000000000001" customHeight="1">
      <c r="A214" s="219"/>
      <c r="B214" s="219"/>
      <c r="C214" s="219"/>
      <c r="D214" s="219"/>
      <c r="E214" s="219"/>
      <c r="F214" s="219" t="s">
        <v>206</v>
      </c>
      <c r="G214" s="219"/>
      <c r="H214" s="219"/>
      <c r="I214" s="219"/>
      <c r="J214" s="45">
        <v>0</v>
      </c>
    </row>
    <row r="215" spans="1:10">
      <c r="A215" s="34"/>
      <c r="B215" s="34"/>
      <c r="C215" s="34"/>
      <c r="D215" s="34"/>
      <c r="E215" s="34" t="s">
        <v>101</v>
      </c>
      <c r="F215" s="35">
        <v>45.633493648485505</v>
      </c>
      <c r="G215" s="34" t="s">
        <v>102</v>
      </c>
      <c r="H215" s="35">
        <v>0</v>
      </c>
      <c r="I215" s="34" t="s">
        <v>103</v>
      </c>
      <c r="J215" s="35">
        <v>45.633493648485505</v>
      </c>
    </row>
    <row r="216" spans="1:10">
      <c r="A216" s="34"/>
      <c r="B216" s="34"/>
      <c r="C216" s="34"/>
      <c r="D216" s="34"/>
      <c r="E216" s="34" t="s">
        <v>104</v>
      </c>
      <c r="F216" s="35">
        <v>73.739999999999995</v>
      </c>
      <c r="G216" s="34"/>
      <c r="H216" s="224" t="s">
        <v>105</v>
      </c>
      <c r="I216" s="224"/>
      <c r="J216" s="35">
        <v>409.11</v>
      </c>
    </row>
    <row r="217" spans="1:10" ht="30" customHeight="1" thickBot="1">
      <c r="A217" s="26"/>
      <c r="B217" s="26"/>
      <c r="C217" s="26"/>
      <c r="D217" s="26"/>
      <c r="E217" s="26"/>
      <c r="F217" s="26"/>
      <c r="G217" s="26" t="s">
        <v>106</v>
      </c>
      <c r="H217" s="36">
        <v>36</v>
      </c>
      <c r="I217" s="26" t="s">
        <v>107</v>
      </c>
      <c r="J217" s="37">
        <v>14727.96</v>
      </c>
    </row>
    <row r="218" spans="1:10" ht="0.95" customHeight="1" thickTop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</row>
    <row r="219" spans="1:10" ht="18" customHeight="1">
      <c r="A219" s="13" t="s">
        <v>72</v>
      </c>
      <c r="B219" s="14" t="s">
        <v>24</v>
      </c>
      <c r="C219" s="13" t="s">
        <v>25</v>
      </c>
      <c r="D219" s="13" t="s">
        <v>9</v>
      </c>
      <c r="E219" s="225" t="s">
        <v>90</v>
      </c>
      <c r="F219" s="225"/>
      <c r="G219" s="15" t="s">
        <v>26</v>
      </c>
      <c r="H219" s="14" t="s">
        <v>27</v>
      </c>
      <c r="I219" s="14" t="s">
        <v>28</v>
      </c>
      <c r="J219" s="14" t="s">
        <v>10</v>
      </c>
    </row>
    <row r="220" spans="1:10" ht="26.1" customHeight="1">
      <c r="A220" s="20" t="s">
        <v>91</v>
      </c>
      <c r="B220" s="21" t="s">
        <v>73</v>
      </c>
      <c r="C220" s="20" t="s">
        <v>53</v>
      </c>
      <c r="D220" s="20" t="s">
        <v>74</v>
      </c>
      <c r="E220" s="226" t="s">
        <v>149</v>
      </c>
      <c r="F220" s="226"/>
      <c r="G220" s="22" t="s">
        <v>55</v>
      </c>
      <c r="H220" s="28">
        <v>1</v>
      </c>
      <c r="I220" s="23">
        <v>428.88</v>
      </c>
      <c r="J220" s="23">
        <v>428.88</v>
      </c>
    </row>
    <row r="221" spans="1:10" ht="15" customHeight="1">
      <c r="A221" s="225" t="s">
        <v>162</v>
      </c>
      <c r="B221" s="229" t="s">
        <v>24</v>
      </c>
      <c r="C221" s="225" t="s">
        <v>25</v>
      </c>
      <c r="D221" s="225" t="s">
        <v>163</v>
      </c>
      <c r="E221" s="229" t="s">
        <v>151</v>
      </c>
      <c r="F221" s="230" t="s">
        <v>164</v>
      </c>
      <c r="G221" s="229"/>
      <c r="H221" s="230" t="s">
        <v>165</v>
      </c>
      <c r="I221" s="229"/>
      <c r="J221" s="229" t="s">
        <v>153</v>
      </c>
    </row>
    <row r="222" spans="1:10" ht="15" customHeight="1">
      <c r="A222" s="229"/>
      <c r="B222" s="229"/>
      <c r="C222" s="229"/>
      <c r="D222" s="229"/>
      <c r="E222" s="229"/>
      <c r="F222" s="14" t="s">
        <v>166</v>
      </c>
      <c r="G222" s="14" t="s">
        <v>167</v>
      </c>
      <c r="H222" s="14" t="s">
        <v>166</v>
      </c>
      <c r="I222" s="14" t="s">
        <v>167</v>
      </c>
      <c r="J222" s="229"/>
    </row>
    <row r="223" spans="1:10" ht="26.1" customHeight="1">
      <c r="A223" s="29" t="s">
        <v>93</v>
      </c>
      <c r="B223" s="30" t="s">
        <v>238</v>
      </c>
      <c r="C223" s="29" t="s">
        <v>53</v>
      </c>
      <c r="D223" s="29" t="s">
        <v>239</v>
      </c>
      <c r="E223" s="32">
        <v>1</v>
      </c>
      <c r="F223" s="33">
        <v>1</v>
      </c>
      <c r="G223" s="33">
        <v>0</v>
      </c>
      <c r="H223" s="44">
        <v>1.2624</v>
      </c>
      <c r="I223" s="44">
        <v>0.84809999999999997</v>
      </c>
      <c r="J223" s="44">
        <v>1.2624</v>
      </c>
    </row>
    <row r="224" spans="1:10" ht="26.1" customHeight="1">
      <c r="A224" s="29" t="s">
        <v>93</v>
      </c>
      <c r="B224" s="30" t="s">
        <v>240</v>
      </c>
      <c r="C224" s="29" t="s">
        <v>53</v>
      </c>
      <c r="D224" s="29" t="s">
        <v>241</v>
      </c>
      <c r="E224" s="32">
        <v>1</v>
      </c>
      <c r="F224" s="33">
        <v>1</v>
      </c>
      <c r="G224" s="33">
        <v>0</v>
      </c>
      <c r="H224" s="44">
        <v>47.128799999999998</v>
      </c>
      <c r="I224" s="44">
        <v>28.172599999999999</v>
      </c>
      <c r="J224" s="44">
        <v>47.128799999999998</v>
      </c>
    </row>
    <row r="225" spans="1:10" ht="26.1" customHeight="1">
      <c r="A225" s="29" t="s">
        <v>93</v>
      </c>
      <c r="B225" s="30" t="s">
        <v>242</v>
      </c>
      <c r="C225" s="29" t="s">
        <v>53</v>
      </c>
      <c r="D225" s="29" t="s">
        <v>243</v>
      </c>
      <c r="E225" s="32">
        <v>4</v>
      </c>
      <c r="F225" s="33">
        <v>0.9</v>
      </c>
      <c r="G225" s="33">
        <v>0.1</v>
      </c>
      <c r="H225" s="44">
        <v>0.77449999999999997</v>
      </c>
      <c r="I225" s="44">
        <v>0.52649999999999997</v>
      </c>
      <c r="J225" s="44">
        <v>2.9988000000000001</v>
      </c>
    </row>
    <row r="226" spans="1:10" ht="26.1" customHeight="1">
      <c r="A226" s="29" t="s">
        <v>93</v>
      </c>
      <c r="B226" s="30" t="s">
        <v>244</v>
      </c>
      <c r="C226" s="29" t="s">
        <v>53</v>
      </c>
      <c r="D226" s="29" t="s">
        <v>245</v>
      </c>
      <c r="E226" s="32">
        <v>3</v>
      </c>
      <c r="F226" s="33">
        <v>0.41</v>
      </c>
      <c r="G226" s="33">
        <v>0.59</v>
      </c>
      <c r="H226" s="44">
        <v>1.6338999999999999</v>
      </c>
      <c r="I226" s="44">
        <v>1.1108</v>
      </c>
      <c r="J226" s="44">
        <v>3.9758</v>
      </c>
    </row>
    <row r="227" spans="1:10" ht="20.100000000000001" customHeight="1">
      <c r="A227" s="219"/>
      <c r="B227" s="219"/>
      <c r="C227" s="219"/>
      <c r="D227" s="219"/>
      <c r="E227" s="219"/>
      <c r="F227" s="219" t="s">
        <v>178</v>
      </c>
      <c r="G227" s="219"/>
      <c r="H227" s="219"/>
      <c r="I227" s="219"/>
      <c r="J227" s="45">
        <v>55.3658</v>
      </c>
    </row>
    <row r="228" spans="1:10" ht="20.100000000000001" customHeight="1">
      <c r="A228" s="13" t="s">
        <v>150</v>
      </c>
      <c r="B228" s="14" t="s">
        <v>24</v>
      </c>
      <c r="C228" s="13" t="s">
        <v>25</v>
      </c>
      <c r="D228" s="13" t="s">
        <v>96</v>
      </c>
      <c r="E228" s="14" t="s">
        <v>151</v>
      </c>
      <c r="F228" s="229" t="s">
        <v>152</v>
      </c>
      <c r="G228" s="229"/>
      <c r="H228" s="229"/>
      <c r="I228" s="229"/>
      <c r="J228" s="14" t="s">
        <v>153</v>
      </c>
    </row>
    <row r="229" spans="1:10" ht="24" customHeight="1">
      <c r="A229" s="29" t="s">
        <v>93</v>
      </c>
      <c r="B229" s="30" t="s">
        <v>207</v>
      </c>
      <c r="C229" s="29" t="s">
        <v>53</v>
      </c>
      <c r="D229" s="29" t="s">
        <v>208</v>
      </c>
      <c r="E229" s="32">
        <v>1</v>
      </c>
      <c r="F229" s="29"/>
      <c r="G229" s="29"/>
      <c r="H229" s="29"/>
      <c r="I229" s="44">
        <v>24.59</v>
      </c>
      <c r="J229" s="44">
        <v>24.59</v>
      </c>
    </row>
    <row r="230" spans="1:10" ht="24" customHeight="1">
      <c r="A230" s="29" t="s">
        <v>93</v>
      </c>
      <c r="B230" s="30" t="s">
        <v>154</v>
      </c>
      <c r="C230" s="29" t="s">
        <v>53</v>
      </c>
      <c r="D230" s="29" t="s">
        <v>142</v>
      </c>
      <c r="E230" s="32">
        <v>9</v>
      </c>
      <c r="F230" s="29"/>
      <c r="G230" s="29"/>
      <c r="H230" s="29"/>
      <c r="I230" s="44">
        <v>19.4986</v>
      </c>
      <c r="J230" s="44">
        <v>175.48740000000001</v>
      </c>
    </row>
    <row r="231" spans="1:10" ht="20.100000000000001" customHeight="1">
      <c r="A231" s="219"/>
      <c r="B231" s="219"/>
      <c r="C231" s="219"/>
      <c r="D231" s="219"/>
      <c r="E231" s="219"/>
      <c r="F231" s="219" t="s">
        <v>155</v>
      </c>
      <c r="G231" s="219"/>
      <c r="H231" s="219"/>
      <c r="I231" s="219"/>
      <c r="J231" s="45">
        <v>200.07740000000001</v>
      </c>
    </row>
    <row r="232" spans="1:10" ht="20.100000000000001" customHeight="1">
      <c r="A232" s="219"/>
      <c r="B232" s="219"/>
      <c r="C232" s="219"/>
      <c r="D232" s="219"/>
      <c r="E232" s="219"/>
      <c r="F232" s="219" t="s">
        <v>156</v>
      </c>
      <c r="G232" s="219"/>
      <c r="H232" s="219"/>
      <c r="I232" s="219"/>
      <c r="J232" s="45">
        <v>0</v>
      </c>
    </row>
    <row r="233" spans="1:10" ht="20.100000000000001" customHeight="1">
      <c r="A233" s="219"/>
      <c r="B233" s="219"/>
      <c r="C233" s="219"/>
      <c r="D233" s="219"/>
      <c r="E233" s="219"/>
      <c r="F233" s="219" t="s">
        <v>157</v>
      </c>
      <c r="G233" s="219"/>
      <c r="H233" s="219"/>
      <c r="I233" s="219"/>
      <c r="J233" s="45">
        <v>255.44319999999999</v>
      </c>
    </row>
    <row r="234" spans="1:10" ht="20.100000000000001" customHeight="1">
      <c r="A234" s="219"/>
      <c r="B234" s="219"/>
      <c r="C234" s="219"/>
      <c r="D234" s="219"/>
      <c r="E234" s="219"/>
      <c r="F234" s="219" t="s">
        <v>158</v>
      </c>
      <c r="G234" s="219"/>
      <c r="H234" s="219"/>
      <c r="I234" s="219"/>
      <c r="J234" s="45">
        <v>0</v>
      </c>
    </row>
    <row r="235" spans="1:10" ht="20.100000000000001" customHeight="1">
      <c r="A235" s="219"/>
      <c r="B235" s="219"/>
      <c r="C235" s="219"/>
      <c r="D235" s="219"/>
      <c r="E235" s="219"/>
      <c r="F235" s="219" t="s">
        <v>159</v>
      </c>
      <c r="G235" s="219"/>
      <c r="H235" s="219"/>
      <c r="I235" s="219"/>
      <c r="J235" s="45">
        <v>0</v>
      </c>
    </row>
    <row r="236" spans="1:10" ht="20.100000000000001" customHeight="1">
      <c r="A236" s="219"/>
      <c r="B236" s="219"/>
      <c r="C236" s="219"/>
      <c r="D236" s="219"/>
      <c r="E236" s="219"/>
      <c r="F236" s="219" t="s">
        <v>160</v>
      </c>
      <c r="G236" s="219"/>
      <c r="H236" s="219"/>
      <c r="I236" s="219"/>
      <c r="J236" s="45">
        <v>3.9289999999999998</v>
      </c>
    </row>
    <row r="237" spans="1:10" ht="20.100000000000001" customHeight="1">
      <c r="A237" s="219"/>
      <c r="B237" s="219"/>
      <c r="C237" s="219"/>
      <c r="D237" s="219"/>
      <c r="E237" s="219"/>
      <c r="F237" s="219" t="s">
        <v>161</v>
      </c>
      <c r="G237" s="219"/>
      <c r="H237" s="219"/>
      <c r="I237" s="219"/>
      <c r="J237" s="45">
        <v>65.015000000000001</v>
      </c>
    </row>
    <row r="238" spans="1:10" ht="20.100000000000001" customHeight="1">
      <c r="A238" s="13" t="s">
        <v>179</v>
      </c>
      <c r="B238" s="14" t="s">
        <v>25</v>
      </c>
      <c r="C238" s="13" t="s">
        <v>24</v>
      </c>
      <c r="D238" s="13" t="s">
        <v>124</v>
      </c>
      <c r="E238" s="14" t="s">
        <v>151</v>
      </c>
      <c r="F238" s="14" t="s">
        <v>180</v>
      </c>
      <c r="G238" s="229" t="s">
        <v>181</v>
      </c>
      <c r="H238" s="229"/>
      <c r="I238" s="229"/>
      <c r="J238" s="14" t="s">
        <v>153</v>
      </c>
    </row>
    <row r="239" spans="1:10" ht="26.1" customHeight="1">
      <c r="A239" s="29" t="s">
        <v>93</v>
      </c>
      <c r="B239" s="30" t="s">
        <v>53</v>
      </c>
      <c r="C239" s="29" t="s">
        <v>246</v>
      </c>
      <c r="D239" s="29" t="s">
        <v>247</v>
      </c>
      <c r="E239" s="32">
        <v>0.84645999999999999</v>
      </c>
      <c r="F239" s="31" t="s">
        <v>82</v>
      </c>
      <c r="G239" s="232">
        <v>6.4500999999999999</v>
      </c>
      <c r="H239" s="232"/>
      <c r="I239" s="223"/>
      <c r="J239" s="44">
        <v>5.4598000000000004</v>
      </c>
    </row>
    <row r="240" spans="1:10" ht="24" customHeight="1">
      <c r="A240" s="29" t="s">
        <v>93</v>
      </c>
      <c r="B240" s="30" t="s">
        <v>53</v>
      </c>
      <c r="C240" s="29" t="s">
        <v>248</v>
      </c>
      <c r="D240" s="29" t="s">
        <v>249</v>
      </c>
      <c r="E240" s="32">
        <v>0.63334000000000001</v>
      </c>
      <c r="F240" s="31" t="s">
        <v>55</v>
      </c>
      <c r="G240" s="232">
        <v>106.9042</v>
      </c>
      <c r="H240" s="232"/>
      <c r="I240" s="223"/>
      <c r="J240" s="44">
        <v>67.706699999999998</v>
      </c>
    </row>
    <row r="241" spans="1:10" ht="24" customHeight="1">
      <c r="A241" s="29" t="s">
        <v>93</v>
      </c>
      <c r="B241" s="30" t="s">
        <v>53</v>
      </c>
      <c r="C241" s="29" t="s">
        <v>250</v>
      </c>
      <c r="D241" s="29" t="s">
        <v>251</v>
      </c>
      <c r="E241" s="32">
        <v>0.36753999999999998</v>
      </c>
      <c r="F241" s="31" t="s">
        <v>55</v>
      </c>
      <c r="G241" s="232">
        <v>144.94659999999999</v>
      </c>
      <c r="H241" s="232"/>
      <c r="I241" s="223"/>
      <c r="J241" s="44">
        <v>53.273699999999998</v>
      </c>
    </row>
    <row r="242" spans="1:10" ht="24" customHeight="1">
      <c r="A242" s="29" t="s">
        <v>93</v>
      </c>
      <c r="B242" s="30" t="s">
        <v>53</v>
      </c>
      <c r="C242" s="29" t="s">
        <v>252</v>
      </c>
      <c r="D242" s="29" t="s">
        <v>253</v>
      </c>
      <c r="E242" s="32">
        <v>0.36753999999999998</v>
      </c>
      <c r="F242" s="31" t="s">
        <v>55</v>
      </c>
      <c r="G242" s="232">
        <v>134.04660000000001</v>
      </c>
      <c r="H242" s="232"/>
      <c r="I242" s="223"/>
      <c r="J242" s="44">
        <v>49.267499999999998</v>
      </c>
    </row>
    <row r="243" spans="1:10" ht="24" customHeight="1">
      <c r="A243" s="29" t="s">
        <v>93</v>
      </c>
      <c r="B243" s="30" t="s">
        <v>53</v>
      </c>
      <c r="C243" s="29" t="s">
        <v>254</v>
      </c>
      <c r="D243" s="29" t="s">
        <v>255</v>
      </c>
      <c r="E243" s="32">
        <v>282.15206999999998</v>
      </c>
      <c r="F243" s="31" t="s">
        <v>82</v>
      </c>
      <c r="G243" s="232">
        <v>0.62319999999999998</v>
      </c>
      <c r="H243" s="232"/>
      <c r="I243" s="223"/>
      <c r="J243" s="44">
        <v>175.8372</v>
      </c>
    </row>
    <row r="244" spans="1:10" ht="20.100000000000001" customHeight="1">
      <c r="A244" s="219"/>
      <c r="B244" s="219"/>
      <c r="C244" s="219"/>
      <c r="D244" s="219"/>
      <c r="E244" s="219"/>
      <c r="F244" s="219" t="s">
        <v>184</v>
      </c>
      <c r="G244" s="219"/>
      <c r="H244" s="219"/>
      <c r="I244" s="219"/>
      <c r="J244" s="45">
        <v>351.54489999999998</v>
      </c>
    </row>
    <row r="245" spans="1:10" ht="20.100000000000001" customHeight="1">
      <c r="A245" s="13" t="s">
        <v>189</v>
      </c>
      <c r="B245" s="14" t="s">
        <v>25</v>
      </c>
      <c r="C245" s="13" t="s">
        <v>93</v>
      </c>
      <c r="D245" s="13" t="s">
        <v>190</v>
      </c>
      <c r="E245" s="14" t="s">
        <v>24</v>
      </c>
      <c r="F245" s="14" t="s">
        <v>151</v>
      </c>
      <c r="G245" s="15" t="s">
        <v>180</v>
      </c>
      <c r="H245" s="229" t="s">
        <v>181</v>
      </c>
      <c r="I245" s="229"/>
      <c r="J245" s="14" t="s">
        <v>153</v>
      </c>
    </row>
    <row r="246" spans="1:10" ht="39" customHeight="1">
      <c r="A246" s="39" t="s">
        <v>191</v>
      </c>
      <c r="B246" s="40" t="s">
        <v>53</v>
      </c>
      <c r="C246" s="39" t="s">
        <v>246</v>
      </c>
      <c r="D246" s="39" t="s">
        <v>227</v>
      </c>
      <c r="E246" s="40">
        <v>5914655</v>
      </c>
      <c r="F246" s="42">
        <v>8.4999999999999995E-4</v>
      </c>
      <c r="G246" s="41" t="s">
        <v>193</v>
      </c>
      <c r="H246" s="231">
        <v>31.55</v>
      </c>
      <c r="I246" s="228"/>
      <c r="J246" s="46">
        <v>2.6800000000000001E-2</v>
      </c>
    </row>
    <row r="247" spans="1:10" ht="39" customHeight="1">
      <c r="A247" s="39" t="s">
        <v>191</v>
      </c>
      <c r="B247" s="40" t="s">
        <v>53</v>
      </c>
      <c r="C247" s="39" t="s">
        <v>248</v>
      </c>
      <c r="D247" s="39" t="s">
        <v>192</v>
      </c>
      <c r="E247" s="40">
        <v>5914647</v>
      </c>
      <c r="F247" s="42">
        <v>0.95001000000000002</v>
      </c>
      <c r="G247" s="41" t="s">
        <v>193</v>
      </c>
      <c r="H247" s="231">
        <v>1.65</v>
      </c>
      <c r="I247" s="228"/>
      <c r="J247" s="46">
        <v>1.5674999999999999</v>
      </c>
    </row>
    <row r="248" spans="1:10" ht="39" customHeight="1">
      <c r="A248" s="39" t="s">
        <v>191</v>
      </c>
      <c r="B248" s="40" t="s">
        <v>53</v>
      </c>
      <c r="C248" s="39" t="s">
        <v>250</v>
      </c>
      <c r="D248" s="39" t="s">
        <v>192</v>
      </c>
      <c r="E248" s="40">
        <v>5914647</v>
      </c>
      <c r="F248" s="42">
        <v>0.55130999999999997</v>
      </c>
      <c r="G248" s="41" t="s">
        <v>193</v>
      </c>
      <c r="H248" s="231">
        <v>1.65</v>
      </c>
      <c r="I248" s="228"/>
      <c r="J248" s="46">
        <v>0.90969999999999995</v>
      </c>
    </row>
    <row r="249" spans="1:10" ht="39" customHeight="1">
      <c r="A249" s="39" t="s">
        <v>191</v>
      </c>
      <c r="B249" s="40" t="s">
        <v>53</v>
      </c>
      <c r="C249" s="39" t="s">
        <v>252</v>
      </c>
      <c r="D249" s="39" t="s">
        <v>192</v>
      </c>
      <c r="E249" s="40">
        <v>5914647</v>
      </c>
      <c r="F249" s="42">
        <v>0.55130999999999997</v>
      </c>
      <c r="G249" s="41" t="s">
        <v>193</v>
      </c>
      <c r="H249" s="231">
        <v>1.65</v>
      </c>
      <c r="I249" s="228"/>
      <c r="J249" s="46">
        <v>0.90969999999999995</v>
      </c>
    </row>
    <row r="250" spans="1:10" ht="39" customHeight="1">
      <c r="A250" s="39" t="s">
        <v>191</v>
      </c>
      <c r="B250" s="40" t="s">
        <v>53</v>
      </c>
      <c r="C250" s="39" t="s">
        <v>254</v>
      </c>
      <c r="D250" s="39" t="s">
        <v>227</v>
      </c>
      <c r="E250" s="40">
        <v>5914655</v>
      </c>
      <c r="F250" s="42">
        <v>0.28215000000000001</v>
      </c>
      <c r="G250" s="41" t="s">
        <v>193</v>
      </c>
      <c r="H250" s="231">
        <v>31.55</v>
      </c>
      <c r="I250" s="228"/>
      <c r="J250" s="46">
        <v>8.9017999999999997</v>
      </c>
    </row>
    <row r="251" spans="1:10" ht="20.100000000000001" customHeight="1">
      <c r="A251" s="219"/>
      <c r="B251" s="219"/>
      <c r="C251" s="219"/>
      <c r="D251" s="219"/>
      <c r="E251" s="219"/>
      <c r="F251" s="219" t="s">
        <v>194</v>
      </c>
      <c r="G251" s="219"/>
      <c r="H251" s="219"/>
      <c r="I251" s="219"/>
      <c r="J251" s="45">
        <v>12.3155</v>
      </c>
    </row>
    <row r="252" spans="1:10" ht="20.100000000000001" customHeight="1">
      <c r="A252" s="13" t="s">
        <v>195</v>
      </c>
      <c r="B252" s="14" t="s">
        <v>25</v>
      </c>
      <c r="C252" s="13" t="s">
        <v>93</v>
      </c>
      <c r="D252" s="13" t="s">
        <v>196</v>
      </c>
      <c r="E252" s="14" t="s">
        <v>151</v>
      </c>
      <c r="F252" s="14" t="s">
        <v>180</v>
      </c>
      <c r="G252" s="230" t="s">
        <v>197</v>
      </c>
      <c r="H252" s="229"/>
      <c r="I252" s="229"/>
      <c r="J252" s="14" t="s">
        <v>153</v>
      </c>
    </row>
    <row r="253" spans="1:10" ht="20.100000000000001" customHeight="1">
      <c r="A253" s="15"/>
      <c r="B253" s="15"/>
      <c r="C253" s="15"/>
      <c r="D253" s="15"/>
      <c r="E253" s="15"/>
      <c r="F253" s="15"/>
      <c r="G253" s="15" t="s">
        <v>198</v>
      </c>
      <c r="H253" s="15" t="s">
        <v>199</v>
      </c>
      <c r="I253" s="15" t="s">
        <v>200</v>
      </c>
      <c r="J253" s="15"/>
    </row>
    <row r="254" spans="1:10" ht="50.1" customHeight="1">
      <c r="A254" s="39" t="s">
        <v>196</v>
      </c>
      <c r="B254" s="40" t="s">
        <v>53</v>
      </c>
      <c r="C254" s="39" t="s">
        <v>246</v>
      </c>
      <c r="D254" s="39" t="s">
        <v>256</v>
      </c>
      <c r="E254" s="42">
        <v>8.4999999999999995E-4</v>
      </c>
      <c r="F254" s="41" t="s">
        <v>202</v>
      </c>
      <c r="G254" s="40" t="s">
        <v>257</v>
      </c>
      <c r="H254" s="40" t="s">
        <v>258</v>
      </c>
      <c r="I254" s="40" t="s">
        <v>259</v>
      </c>
      <c r="J254" s="46">
        <v>0</v>
      </c>
    </row>
    <row r="255" spans="1:10" ht="50.1" customHeight="1">
      <c r="A255" s="39" t="s">
        <v>196</v>
      </c>
      <c r="B255" s="40" t="s">
        <v>53</v>
      </c>
      <c r="C255" s="39" t="s">
        <v>248</v>
      </c>
      <c r="D255" s="39" t="s">
        <v>260</v>
      </c>
      <c r="E255" s="42">
        <v>0.95001000000000002</v>
      </c>
      <c r="F255" s="41" t="s">
        <v>202</v>
      </c>
      <c r="G255" s="40" t="s">
        <v>203</v>
      </c>
      <c r="H255" s="40" t="s">
        <v>204</v>
      </c>
      <c r="I255" s="40" t="s">
        <v>205</v>
      </c>
      <c r="J255" s="46">
        <v>0</v>
      </c>
    </row>
    <row r="256" spans="1:10" ht="50.1" customHeight="1">
      <c r="A256" s="39" t="s">
        <v>196</v>
      </c>
      <c r="B256" s="40" t="s">
        <v>53</v>
      </c>
      <c r="C256" s="39" t="s">
        <v>250</v>
      </c>
      <c r="D256" s="39" t="s">
        <v>261</v>
      </c>
      <c r="E256" s="42">
        <v>0.55130999999999997</v>
      </c>
      <c r="F256" s="41" t="s">
        <v>202</v>
      </c>
      <c r="G256" s="40" t="s">
        <v>203</v>
      </c>
      <c r="H256" s="40" t="s">
        <v>204</v>
      </c>
      <c r="I256" s="40" t="s">
        <v>205</v>
      </c>
      <c r="J256" s="46">
        <v>0</v>
      </c>
    </row>
    <row r="257" spans="1:10" ht="50.1" customHeight="1">
      <c r="A257" s="39" t="s">
        <v>196</v>
      </c>
      <c r="B257" s="40" t="s">
        <v>53</v>
      </c>
      <c r="C257" s="39" t="s">
        <v>252</v>
      </c>
      <c r="D257" s="39" t="s">
        <v>262</v>
      </c>
      <c r="E257" s="42">
        <v>0.55130999999999997</v>
      </c>
      <c r="F257" s="41" t="s">
        <v>202</v>
      </c>
      <c r="G257" s="40" t="s">
        <v>203</v>
      </c>
      <c r="H257" s="40" t="s">
        <v>204</v>
      </c>
      <c r="I257" s="40" t="s">
        <v>205</v>
      </c>
      <c r="J257" s="46">
        <v>0</v>
      </c>
    </row>
    <row r="258" spans="1:10" ht="50.1" customHeight="1">
      <c r="A258" s="39" t="s">
        <v>196</v>
      </c>
      <c r="B258" s="40" t="s">
        <v>53</v>
      </c>
      <c r="C258" s="39" t="s">
        <v>254</v>
      </c>
      <c r="D258" s="39" t="s">
        <v>263</v>
      </c>
      <c r="E258" s="42">
        <v>0.28215000000000001</v>
      </c>
      <c r="F258" s="41" t="s">
        <v>202</v>
      </c>
      <c r="G258" s="40" t="s">
        <v>257</v>
      </c>
      <c r="H258" s="40" t="s">
        <v>258</v>
      </c>
      <c r="I258" s="40" t="s">
        <v>259</v>
      </c>
      <c r="J258" s="46">
        <v>0</v>
      </c>
    </row>
    <row r="259" spans="1:10" ht="20.100000000000001" customHeight="1">
      <c r="A259" s="219"/>
      <c r="B259" s="219"/>
      <c r="C259" s="219"/>
      <c r="D259" s="219"/>
      <c r="E259" s="219"/>
      <c r="F259" s="219" t="s">
        <v>206</v>
      </c>
      <c r="G259" s="219"/>
      <c r="H259" s="219"/>
      <c r="I259" s="219"/>
      <c r="J259" s="45">
        <v>0</v>
      </c>
    </row>
    <row r="260" spans="1:10">
      <c r="A260" s="34"/>
      <c r="B260" s="34"/>
      <c r="C260" s="34"/>
      <c r="D260" s="34"/>
      <c r="E260" s="34" t="s">
        <v>101</v>
      </c>
      <c r="F260" s="35">
        <v>53.719703459115983</v>
      </c>
      <c r="G260" s="34" t="s">
        <v>102</v>
      </c>
      <c r="H260" s="35">
        <v>0</v>
      </c>
      <c r="I260" s="34" t="s">
        <v>103</v>
      </c>
      <c r="J260" s="35">
        <v>53.719703459115983</v>
      </c>
    </row>
    <row r="261" spans="1:10">
      <c r="A261" s="34"/>
      <c r="B261" s="34"/>
      <c r="C261" s="34"/>
      <c r="D261" s="34"/>
      <c r="E261" s="34" t="s">
        <v>104</v>
      </c>
      <c r="F261" s="35">
        <v>94.31</v>
      </c>
      <c r="G261" s="34"/>
      <c r="H261" s="224" t="s">
        <v>105</v>
      </c>
      <c r="I261" s="224"/>
      <c r="J261" s="35">
        <v>523.19000000000005</v>
      </c>
    </row>
    <row r="262" spans="1:10" ht="30" customHeight="1" thickBot="1">
      <c r="A262" s="26"/>
      <c r="B262" s="26"/>
      <c r="C262" s="26"/>
      <c r="D262" s="26"/>
      <c r="E262" s="26"/>
      <c r="F262" s="26"/>
      <c r="G262" s="26" t="s">
        <v>106</v>
      </c>
      <c r="H262" s="36">
        <v>40.799999999999997</v>
      </c>
      <c r="I262" s="26" t="s">
        <v>107</v>
      </c>
      <c r="J262" s="37">
        <v>21346.15</v>
      </c>
    </row>
    <row r="263" spans="1:10" ht="0.95" customHeight="1" thickTop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</row>
    <row r="264" spans="1:10" ht="18" customHeight="1">
      <c r="A264" s="13" t="s">
        <v>75</v>
      </c>
      <c r="B264" s="14" t="s">
        <v>24</v>
      </c>
      <c r="C264" s="13" t="s">
        <v>25</v>
      </c>
      <c r="D264" s="13" t="s">
        <v>9</v>
      </c>
      <c r="E264" s="225" t="s">
        <v>90</v>
      </c>
      <c r="F264" s="225"/>
      <c r="G264" s="15" t="s">
        <v>26</v>
      </c>
      <c r="H264" s="14" t="s">
        <v>27</v>
      </c>
      <c r="I264" s="14" t="s">
        <v>28</v>
      </c>
      <c r="J264" s="14" t="s">
        <v>10</v>
      </c>
    </row>
    <row r="265" spans="1:10" ht="26.1" customHeight="1">
      <c r="A265" s="20" t="s">
        <v>91</v>
      </c>
      <c r="B265" s="21" t="s">
        <v>76</v>
      </c>
      <c r="C265" s="20" t="s">
        <v>53</v>
      </c>
      <c r="D265" s="20" t="s">
        <v>77</v>
      </c>
      <c r="E265" s="226" t="s">
        <v>149</v>
      </c>
      <c r="F265" s="226"/>
      <c r="G265" s="22" t="s">
        <v>78</v>
      </c>
      <c r="H265" s="28">
        <v>1</v>
      </c>
      <c r="I265" s="23">
        <v>26.69</v>
      </c>
      <c r="J265" s="23">
        <v>26.69</v>
      </c>
    </row>
    <row r="266" spans="1:10" ht="15" customHeight="1">
      <c r="A266" s="225" t="s">
        <v>162</v>
      </c>
      <c r="B266" s="229" t="s">
        <v>24</v>
      </c>
      <c r="C266" s="225" t="s">
        <v>25</v>
      </c>
      <c r="D266" s="225" t="s">
        <v>163</v>
      </c>
      <c r="E266" s="229" t="s">
        <v>151</v>
      </c>
      <c r="F266" s="230" t="s">
        <v>164</v>
      </c>
      <c r="G266" s="229"/>
      <c r="H266" s="230" t="s">
        <v>165</v>
      </c>
      <c r="I266" s="229"/>
      <c r="J266" s="229" t="s">
        <v>153</v>
      </c>
    </row>
    <row r="267" spans="1:10" ht="15" customHeight="1">
      <c r="A267" s="229"/>
      <c r="B267" s="229"/>
      <c r="C267" s="229"/>
      <c r="D267" s="229"/>
      <c r="E267" s="229"/>
      <c r="F267" s="14" t="s">
        <v>166</v>
      </c>
      <c r="G267" s="14" t="s">
        <v>167</v>
      </c>
      <c r="H267" s="14" t="s">
        <v>166</v>
      </c>
      <c r="I267" s="14" t="s">
        <v>167</v>
      </c>
      <c r="J267" s="229"/>
    </row>
    <row r="268" spans="1:10" ht="24" customHeight="1">
      <c r="A268" s="29" t="s">
        <v>93</v>
      </c>
      <c r="B268" s="30" t="s">
        <v>264</v>
      </c>
      <c r="C268" s="29" t="s">
        <v>53</v>
      </c>
      <c r="D268" s="29" t="s">
        <v>265</v>
      </c>
      <c r="E268" s="32">
        <v>1</v>
      </c>
      <c r="F268" s="33">
        <v>1</v>
      </c>
      <c r="G268" s="33">
        <v>0</v>
      </c>
      <c r="H268" s="44">
        <v>9.7035999999999998</v>
      </c>
      <c r="I268" s="44">
        <v>0.51060000000000005</v>
      </c>
      <c r="J268" s="44">
        <v>9.7035999999999998</v>
      </c>
    </row>
    <row r="269" spans="1:10" ht="24" customHeight="1">
      <c r="A269" s="29" t="s">
        <v>93</v>
      </c>
      <c r="B269" s="30" t="s">
        <v>266</v>
      </c>
      <c r="C269" s="29" t="s">
        <v>53</v>
      </c>
      <c r="D269" s="29" t="s">
        <v>267</v>
      </c>
      <c r="E269" s="32">
        <v>1</v>
      </c>
      <c r="F269" s="33">
        <v>1</v>
      </c>
      <c r="G269" s="33">
        <v>0</v>
      </c>
      <c r="H269" s="44">
        <v>0.87380000000000002</v>
      </c>
      <c r="I269" s="44">
        <v>0.48220000000000002</v>
      </c>
      <c r="J269" s="44">
        <v>0.87380000000000002</v>
      </c>
    </row>
    <row r="270" spans="1:10" ht="20.100000000000001" customHeight="1">
      <c r="A270" s="219"/>
      <c r="B270" s="219"/>
      <c r="C270" s="219"/>
      <c r="D270" s="219"/>
      <c r="E270" s="219"/>
      <c r="F270" s="219" t="s">
        <v>178</v>
      </c>
      <c r="G270" s="219"/>
      <c r="H270" s="219"/>
      <c r="I270" s="219"/>
      <c r="J270" s="45">
        <v>10.577400000000001</v>
      </c>
    </row>
    <row r="271" spans="1:10" ht="20.100000000000001" customHeight="1">
      <c r="A271" s="13" t="s">
        <v>150</v>
      </c>
      <c r="B271" s="14" t="s">
        <v>24</v>
      </c>
      <c r="C271" s="13" t="s">
        <v>25</v>
      </c>
      <c r="D271" s="13" t="s">
        <v>96</v>
      </c>
      <c r="E271" s="14" t="s">
        <v>151</v>
      </c>
      <c r="F271" s="229" t="s">
        <v>152</v>
      </c>
      <c r="G271" s="229"/>
      <c r="H271" s="229"/>
      <c r="I271" s="229"/>
      <c r="J271" s="14" t="s">
        <v>153</v>
      </c>
    </row>
    <row r="272" spans="1:10" ht="24" customHeight="1">
      <c r="A272" s="29" t="s">
        <v>93</v>
      </c>
      <c r="B272" s="30" t="s">
        <v>268</v>
      </c>
      <c r="C272" s="29" t="s">
        <v>53</v>
      </c>
      <c r="D272" s="29" t="s">
        <v>269</v>
      </c>
      <c r="E272" s="32">
        <v>1</v>
      </c>
      <c r="F272" s="29"/>
      <c r="G272" s="29"/>
      <c r="H272" s="29"/>
      <c r="I272" s="44">
        <v>20.28</v>
      </c>
      <c r="J272" s="44">
        <v>20.28</v>
      </c>
    </row>
    <row r="273" spans="1:10" ht="20.100000000000001" customHeight="1">
      <c r="A273" s="219"/>
      <c r="B273" s="219"/>
      <c r="C273" s="219"/>
      <c r="D273" s="219"/>
      <c r="E273" s="219"/>
      <c r="F273" s="219" t="s">
        <v>155</v>
      </c>
      <c r="G273" s="219"/>
      <c r="H273" s="219"/>
      <c r="I273" s="219"/>
      <c r="J273" s="45">
        <v>20.28</v>
      </c>
    </row>
    <row r="274" spans="1:10" ht="20.100000000000001" customHeight="1">
      <c r="A274" s="219"/>
      <c r="B274" s="219"/>
      <c r="C274" s="219"/>
      <c r="D274" s="219"/>
      <c r="E274" s="219"/>
      <c r="F274" s="219" t="s">
        <v>156</v>
      </c>
      <c r="G274" s="219"/>
      <c r="H274" s="219"/>
      <c r="I274" s="219"/>
      <c r="J274" s="45">
        <v>0</v>
      </c>
    </row>
    <row r="275" spans="1:10" ht="20.100000000000001" customHeight="1">
      <c r="A275" s="219"/>
      <c r="B275" s="219"/>
      <c r="C275" s="219"/>
      <c r="D275" s="219"/>
      <c r="E275" s="219"/>
      <c r="F275" s="219" t="s">
        <v>157</v>
      </c>
      <c r="G275" s="219"/>
      <c r="H275" s="219"/>
      <c r="I275" s="219"/>
      <c r="J275" s="45">
        <v>30.857399999999998</v>
      </c>
    </row>
    <row r="276" spans="1:10" ht="20.100000000000001" customHeight="1">
      <c r="A276" s="219"/>
      <c r="B276" s="219"/>
      <c r="C276" s="219"/>
      <c r="D276" s="219"/>
      <c r="E276" s="219"/>
      <c r="F276" s="219" t="s">
        <v>158</v>
      </c>
      <c r="G276" s="219"/>
      <c r="H276" s="219"/>
      <c r="I276" s="219"/>
      <c r="J276" s="45">
        <v>0</v>
      </c>
    </row>
    <row r="277" spans="1:10" ht="20.100000000000001" customHeight="1">
      <c r="A277" s="219"/>
      <c r="B277" s="219"/>
      <c r="C277" s="219"/>
      <c r="D277" s="219"/>
      <c r="E277" s="219"/>
      <c r="F277" s="219" t="s">
        <v>159</v>
      </c>
      <c r="G277" s="219"/>
      <c r="H277" s="219"/>
      <c r="I277" s="219"/>
      <c r="J277" s="45">
        <v>0</v>
      </c>
    </row>
    <row r="278" spans="1:10" ht="20.100000000000001" customHeight="1">
      <c r="A278" s="219"/>
      <c r="B278" s="219"/>
      <c r="C278" s="219"/>
      <c r="D278" s="219"/>
      <c r="E278" s="219"/>
      <c r="F278" s="219" t="s">
        <v>160</v>
      </c>
      <c r="G278" s="219"/>
      <c r="H278" s="219"/>
      <c r="I278" s="219"/>
      <c r="J278" s="45">
        <v>12.61</v>
      </c>
    </row>
    <row r="279" spans="1:10" ht="20.100000000000001" customHeight="1">
      <c r="A279" s="219"/>
      <c r="B279" s="219"/>
      <c r="C279" s="219"/>
      <c r="D279" s="219"/>
      <c r="E279" s="219"/>
      <c r="F279" s="219" t="s">
        <v>161</v>
      </c>
      <c r="G279" s="219"/>
      <c r="H279" s="219"/>
      <c r="I279" s="219"/>
      <c r="J279" s="45">
        <v>2.4470999999999998</v>
      </c>
    </row>
    <row r="280" spans="1:10" ht="20.100000000000001" customHeight="1">
      <c r="A280" s="13" t="s">
        <v>179</v>
      </c>
      <c r="B280" s="14" t="s">
        <v>25</v>
      </c>
      <c r="C280" s="13" t="s">
        <v>24</v>
      </c>
      <c r="D280" s="13" t="s">
        <v>124</v>
      </c>
      <c r="E280" s="14" t="s">
        <v>151</v>
      </c>
      <c r="F280" s="14" t="s">
        <v>180</v>
      </c>
      <c r="G280" s="229" t="s">
        <v>181</v>
      </c>
      <c r="H280" s="229"/>
      <c r="I280" s="229"/>
      <c r="J280" s="14" t="s">
        <v>153</v>
      </c>
    </row>
    <row r="281" spans="1:10" ht="24" customHeight="1">
      <c r="A281" s="29" t="s">
        <v>93</v>
      </c>
      <c r="B281" s="30" t="s">
        <v>53</v>
      </c>
      <c r="C281" s="29" t="s">
        <v>270</v>
      </c>
      <c r="D281" s="29" t="s">
        <v>271</v>
      </c>
      <c r="E281" s="32">
        <v>6.7099999999999998E-3</v>
      </c>
      <c r="F281" s="31" t="s">
        <v>78</v>
      </c>
      <c r="G281" s="232">
        <v>74.381699999999995</v>
      </c>
      <c r="H281" s="232"/>
      <c r="I281" s="223"/>
      <c r="J281" s="44">
        <v>0.49909999999999999</v>
      </c>
    </row>
    <row r="282" spans="1:10" ht="26.1" customHeight="1">
      <c r="A282" s="29" t="s">
        <v>93</v>
      </c>
      <c r="B282" s="30" t="s">
        <v>53</v>
      </c>
      <c r="C282" s="29" t="s">
        <v>272</v>
      </c>
      <c r="D282" s="29" t="s">
        <v>273</v>
      </c>
      <c r="E282" s="32">
        <v>1</v>
      </c>
      <c r="F282" s="31" t="s">
        <v>78</v>
      </c>
      <c r="G282" s="232">
        <v>23.730499999999999</v>
      </c>
      <c r="H282" s="232"/>
      <c r="I282" s="223"/>
      <c r="J282" s="44">
        <v>23.730499999999999</v>
      </c>
    </row>
    <row r="283" spans="1:10" ht="20.100000000000001" customHeight="1">
      <c r="A283" s="219"/>
      <c r="B283" s="219"/>
      <c r="C283" s="219"/>
      <c r="D283" s="219"/>
      <c r="E283" s="219"/>
      <c r="F283" s="219" t="s">
        <v>184</v>
      </c>
      <c r="G283" s="219"/>
      <c r="H283" s="219"/>
      <c r="I283" s="219"/>
      <c r="J283" s="45">
        <v>24.229600000000001</v>
      </c>
    </row>
    <row r="284" spans="1:10" ht="20.100000000000001" customHeight="1">
      <c r="A284" s="13" t="s">
        <v>189</v>
      </c>
      <c r="B284" s="14" t="s">
        <v>25</v>
      </c>
      <c r="C284" s="13" t="s">
        <v>93</v>
      </c>
      <c r="D284" s="13" t="s">
        <v>190</v>
      </c>
      <c r="E284" s="14" t="s">
        <v>24</v>
      </c>
      <c r="F284" s="14" t="s">
        <v>151</v>
      </c>
      <c r="G284" s="15" t="s">
        <v>180</v>
      </c>
      <c r="H284" s="229" t="s">
        <v>181</v>
      </c>
      <c r="I284" s="229"/>
      <c r="J284" s="14" t="s">
        <v>153</v>
      </c>
    </row>
    <row r="285" spans="1:10" ht="39" customHeight="1">
      <c r="A285" s="39" t="s">
        <v>191</v>
      </c>
      <c r="B285" s="40" t="s">
        <v>53</v>
      </c>
      <c r="C285" s="39" t="s">
        <v>272</v>
      </c>
      <c r="D285" s="39" t="s">
        <v>227</v>
      </c>
      <c r="E285" s="40">
        <v>5914655</v>
      </c>
      <c r="F285" s="42">
        <v>3.2000000000000003E-4</v>
      </c>
      <c r="G285" s="41" t="s">
        <v>193</v>
      </c>
      <c r="H285" s="231">
        <v>31.55</v>
      </c>
      <c r="I285" s="228"/>
      <c r="J285" s="46">
        <v>1.01E-2</v>
      </c>
    </row>
    <row r="286" spans="1:10" ht="20.100000000000001" customHeight="1">
      <c r="A286" s="219"/>
      <c r="B286" s="219"/>
      <c r="C286" s="219"/>
      <c r="D286" s="219"/>
      <c r="E286" s="219"/>
      <c r="F286" s="219" t="s">
        <v>194</v>
      </c>
      <c r="G286" s="219"/>
      <c r="H286" s="219"/>
      <c r="I286" s="219"/>
      <c r="J286" s="45">
        <v>1.01E-2</v>
      </c>
    </row>
    <row r="287" spans="1:10" ht="20.100000000000001" customHeight="1">
      <c r="A287" s="13" t="s">
        <v>195</v>
      </c>
      <c r="B287" s="14" t="s">
        <v>25</v>
      </c>
      <c r="C287" s="13" t="s">
        <v>93</v>
      </c>
      <c r="D287" s="13" t="s">
        <v>196</v>
      </c>
      <c r="E287" s="14" t="s">
        <v>151</v>
      </c>
      <c r="F287" s="14" t="s">
        <v>180</v>
      </c>
      <c r="G287" s="230" t="s">
        <v>197</v>
      </c>
      <c r="H287" s="229"/>
      <c r="I287" s="229"/>
      <c r="J287" s="14" t="s">
        <v>153</v>
      </c>
    </row>
    <row r="288" spans="1:10" ht="20.100000000000001" customHeight="1">
      <c r="A288" s="15"/>
      <c r="B288" s="15"/>
      <c r="C288" s="15"/>
      <c r="D288" s="15"/>
      <c r="E288" s="15"/>
      <c r="F288" s="15"/>
      <c r="G288" s="15" t="s">
        <v>198</v>
      </c>
      <c r="H288" s="15" t="s">
        <v>199</v>
      </c>
      <c r="I288" s="15" t="s">
        <v>200</v>
      </c>
      <c r="J288" s="15"/>
    </row>
    <row r="289" spans="1:10" ht="50.1" customHeight="1">
      <c r="A289" s="39" t="s">
        <v>196</v>
      </c>
      <c r="B289" s="40" t="s">
        <v>53</v>
      </c>
      <c r="C289" s="39" t="s">
        <v>272</v>
      </c>
      <c r="D289" s="39" t="s">
        <v>274</v>
      </c>
      <c r="E289" s="42">
        <v>3.2000000000000003E-4</v>
      </c>
      <c r="F289" s="41" t="s">
        <v>202</v>
      </c>
      <c r="G289" s="40" t="s">
        <v>257</v>
      </c>
      <c r="H289" s="40" t="s">
        <v>258</v>
      </c>
      <c r="I289" s="40" t="s">
        <v>259</v>
      </c>
      <c r="J289" s="46">
        <v>0</v>
      </c>
    </row>
    <row r="290" spans="1:10" ht="20.100000000000001" customHeight="1">
      <c r="A290" s="219"/>
      <c r="B290" s="219"/>
      <c r="C290" s="219"/>
      <c r="D290" s="219"/>
      <c r="E290" s="219"/>
      <c r="F290" s="219" t="s">
        <v>206</v>
      </c>
      <c r="G290" s="219"/>
      <c r="H290" s="219"/>
      <c r="I290" s="219"/>
      <c r="J290" s="45">
        <v>0</v>
      </c>
    </row>
    <row r="291" spans="1:10">
      <c r="A291" s="34"/>
      <c r="B291" s="34"/>
      <c r="C291" s="34"/>
      <c r="D291" s="34"/>
      <c r="E291" s="34" t="s">
        <v>101</v>
      </c>
      <c r="F291" s="35">
        <v>1.6114093226804125</v>
      </c>
      <c r="G291" s="34" t="s">
        <v>102</v>
      </c>
      <c r="H291" s="35">
        <v>0</v>
      </c>
      <c r="I291" s="34" t="s">
        <v>103</v>
      </c>
      <c r="J291" s="35">
        <v>1.6114093578155475</v>
      </c>
    </row>
    <row r="292" spans="1:10">
      <c r="A292" s="34"/>
      <c r="B292" s="34"/>
      <c r="C292" s="34"/>
      <c r="D292" s="34"/>
      <c r="E292" s="34" t="s">
        <v>104</v>
      </c>
      <c r="F292" s="35">
        <v>5.86</v>
      </c>
      <c r="G292" s="34"/>
      <c r="H292" s="224" t="s">
        <v>105</v>
      </c>
      <c r="I292" s="224"/>
      <c r="J292" s="35">
        <v>32.549999999999997</v>
      </c>
    </row>
    <row r="293" spans="1:10" ht="30" customHeight="1" thickBot="1">
      <c r="A293" s="26"/>
      <c r="B293" s="26"/>
      <c r="C293" s="26"/>
      <c r="D293" s="26"/>
      <c r="E293" s="26"/>
      <c r="F293" s="26"/>
      <c r="G293" s="26" t="s">
        <v>106</v>
      </c>
      <c r="H293" s="36">
        <v>347</v>
      </c>
      <c r="I293" s="26" t="s">
        <v>107</v>
      </c>
      <c r="J293" s="37">
        <v>11294.85</v>
      </c>
    </row>
    <row r="294" spans="1:10" ht="0.95" customHeight="1" thickTop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</row>
    <row r="295" spans="1:10" ht="18" customHeight="1">
      <c r="A295" s="13" t="s">
        <v>79</v>
      </c>
      <c r="B295" s="14" t="s">
        <v>24</v>
      </c>
      <c r="C295" s="13" t="s">
        <v>25</v>
      </c>
      <c r="D295" s="13" t="s">
        <v>9</v>
      </c>
      <c r="E295" s="225" t="s">
        <v>90</v>
      </c>
      <c r="F295" s="225"/>
      <c r="G295" s="15" t="s">
        <v>26</v>
      </c>
      <c r="H295" s="14" t="s">
        <v>27</v>
      </c>
      <c r="I295" s="14" t="s">
        <v>28</v>
      </c>
      <c r="J295" s="14" t="s">
        <v>10</v>
      </c>
    </row>
    <row r="296" spans="1:10" ht="26.1" customHeight="1">
      <c r="A296" s="20" t="s">
        <v>91</v>
      </c>
      <c r="B296" s="21" t="s">
        <v>80</v>
      </c>
      <c r="C296" s="20" t="s">
        <v>53</v>
      </c>
      <c r="D296" s="20" t="s">
        <v>81</v>
      </c>
      <c r="E296" s="226" t="s">
        <v>149</v>
      </c>
      <c r="F296" s="226"/>
      <c r="G296" s="22" t="s">
        <v>82</v>
      </c>
      <c r="H296" s="28">
        <v>1</v>
      </c>
      <c r="I296" s="23">
        <v>12.89</v>
      </c>
      <c r="J296" s="23">
        <v>12.89</v>
      </c>
    </row>
    <row r="297" spans="1:10" ht="20.100000000000001" customHeight="1">
      <c r="A297" s="13" t="s">
        <v>150</v>
      </c>
      <c r="B297" s="14" t="s">
        <v>24</v>
      </c>
      <c r="C297" s="13" t="s">
        <v>25</v>
      </c>
      <c r="D297" s="13" t="s">
        <v>96</v>
      </c>
      <c r="E297" s="14" t="s">
        <v>151</v>
      </c>
      <c r="F297" s="229" t="s">
        <v>152</v>
      </c>
      <c r="G297" s="229"/>
      <c r="H297" s="229"/>
      <c r="I297" s="229"/>
      <c r="J297" s="14" t="s">
        <v>153</v>
      </c>
    </row>
    <row r="298" spans="1:10" ht="24" customHeight="1">
      <c r="A298" s="29" t="s">
        <v>93</v>
      </c>
      <c r="B298" s="30" t="s">
        <v>268</v>
      </c>
      <c r="C298" s="29" t="s">
        <v>53</v>
      </c>
      <c r="D298" s="29" t="s">
        <v>269</v>
      </c>
      <c r="E298" s="32">
        <v>4.2720000000000001E-2</v>
      </c>
      <c r="F298" s="29"/>
      <c r="G298" s="29"/>
      <c r="H298" s="29"/>
      <c r="I298" s="44">
        <v>20.28</v>
      </c>
      <c r="J298" s="44">
        <v>0.86639999999999995</v>
      </c>
    </row>
    <row r="299" spans="1:10" ht="24" customHeight="1">
      <c r="A299" s="29" t="s">
        <v>93</v>
      </c>
      <c r="B299" s="30" t="s">
        <v>275</v>
      </c>
      <c r="C299" s="29" t="s">
        <v>53</v>
      </c>
      <c r="D299" s="29" t="s">
        <v>276</v>
      </c>
      <c r="E299" s="32">
        <v>2.1360000000000001E-2</v>
      </c>
      <c r="F299" s="29"/>
      <c r="G299" s="29"/>
      <c r="H299" s="29"/>
      <c r="I299" s="44">
        <v>29.089500000000001</v>
      </c>
      <c r="J299" s="44">
        <v>0.62139999999999995</v>
      </c>
    </row>
    <row r="300" spans="1:10" ht="20.100000000000001" customHeight="1">
      <c r="A300" s="219"/>
      <c r="B300" s="219"/>
      <c r="C300" s="219"/>
      <c r="D300" s="219"/>
      <c r="E300" s="219"/>
      <c r="F300" s="219" t="s">
        <v>155</v>
      </c>
      <c r="G300" s="219"/>
      <c r="H300" s="219"/>
      <c r="I300" s="219"/>
      <c r="J300" s="45">
        <v>1.4878</v>
      </c>
    </row>
    <row r="301" spans="1:10" ht="20.100000000000001" customHeight="1">
      <c r="A301" s="219"/>
      <c r="B301" s="219"/>
      <c r="C301" s="219"/>
      <c r="D301" s="219"/>
      <c r="E301" s="219"/>
      <c r="F301" s="219" t="s">
        <v>156</v>
      </c>
      <c r="G301" s="219"/>
      <c r="H301" s="219"/>
      <c r="I301" s="219"/>
      <c r="J301" s="45">
        <v>0</v>
      </c>
    </row>
    <row r="302" spans="1:10" ht="20.100000000000001" customHeight="1">
      <c r="A302" s="219"/>
      <c r="B302" s="219"/>
      <c r="C302" s="219"/>
      <c r="D302" s="219"/>
      <c r="E302" s="219"/>
      <c r="F302" s="219" t="s">
        <v>157</v>
      </c>
      <c r="G302" s="219"/>
      <c r="H302" s="219"/>
      <c r="I302" s="219"/>
      <c r="J302" s="45">
        <v>1.4878</v>
      </c>
    </row>
    <row r="303" spans="1:10" ht="20.100000000000001" customHeight="1">
      <c r="A303" s="219"/>
      <c r="B303" s="219"/>
      <c r="C303" s="219"/>
      <c r="D303" s="219"/>
      <c r="E303" s="219"/>
      <c r="F303" s="219" t="s">
        <v>158</v>
      </c>
      <c r="G303" s="219"/>
      <c r="H303" s="219"/>
      <c r="I303" s="219"/>
      <c r="J303" s="45">
        <v>0</v>
      </c>
    </row>
    <row r="304" spans="1:10" ht="20.100000000000001" customHeight="1">
      <c r="A304" s="219"/>
      <c r="B304" s="219"/>
      <c r="C304" s="219"/>
      <c r="D304" s="219"/>
      <c r="E304" s="219"/>
      <c r="F304" s="219" t="s">
        <v>159</v>
      </c>
      <c r="G304" s="219"/>
      <c r="H304" s="219"/>
      <c r="I304" s="219"/>
      <c r="J304" s="45">
        <v>0</v>
      </c>
    </row>
    <row r="305" spans="1:10" ht="20.100000000000001" customHeight="1">
      <c r="A305" s="219"/>
      <c r="B305" s="219"/>
      <c r="C305" s="219"/>
      <c r="D305" s="219"/>
      <c r="E305" s="219"/>
      <c r="F305" s="219" t="s">
        <v>160</v>
      </c>
      <c r="G305" s="219"/>
      <c r="H305" s="219"/>
      <c r="I305" s="219"/>
      <c r="J305" s="45">
        <v>1</v>
      </c>
    </row>
    <row r="306" spans="1:10" ht="20.100000000000001" customHeight="1">
      <c r="A306" s="219"/>
      <c r="B306" s="219"/>
      <c r="C306" s="219"/>
      <c r="D306" s="219"/>
      <c r="E306" s="219"/>
      <c r="F306" s="219" t="s">
        <v>161</v>
      </c>
      <c r="G306" s="219"/>
      <c r="H306" s="219"/>
      <c r="I306" s="219"/>
      <c r="J306" s="45">
        <v>1.4878</v>
      </c>
    </row>
    <row r="307" spans="1:10" ht="20.100000000000001" customHeight="1">
      <c r="A307" s="13" t="s">
        <v>179</v>
      </c>
      <c r="B307" s="14" t="s">
        <v>25</v>
      </c>
      <c r="C307" s="13" t="s">
        <v>24</v>
      </c>
      <c r="D307" s="13" t="s">
        <v>124</v>
      </c>
      <c r="E307" s="14" t="s">
        <v>151</v>
      </c>
      <c r="F307" s="14" t="s">
        <v>180</v>
      </c>
      <c r="G307" s="229" t="s">
        <v>181</v>
      </c>
      <c r="H307" s="229"/>
      <c r="I307" s="229"/>
      <c r="J307" s="14" t="s">
        <v>153</v>
      </c>
    </row>
    <row r="308" spans="1:10" ht="26.1" customHeight="1">
      <c r="A308" s="29" t="s">
        <v>93</v>
      </c>
      <c r="B308" s="30" t="s">
        <v>53</v>
      </c>
      <c r="C308" s="29" t="s">
        <v>277</v>
      </c>
      <c r="D308" s="29" t="s">
        <v>278</v>
      </c>
      <c r="E308" s="32">
        <v>5.0000000000000001E-3</v>
      </c>
      <c r="F308" s="31" t="s">
        <v>82</v>
      </c>
      <c r="G308" s="232">
        <v>10.020899999999999</v>
      </c>
      <c r="H308" s="232"/>
      <c r="I308" s="223"/>
      <c r="J308" s="44">
        <v>5.0099999999999999E-2</v>
      </c>
    </row>
    <row r="309" spans="1:10" ht="24" customHeight="1">
      <c r="A309" s="29" t="s">
        <v>93</v>
      </c>
      <c r="B309" s="30" t="s">
        <v>53</v>
      </c>
      <c r="C309" s="29" t="s">
        <v>279</v>
      </c>
      <c r="D309" s="29" t="s">
        <v>280</v>
      </c>
      <c r="E309" s="32">
        <v>1.05</v>
      </c>
      <c r="F309" s="31" t="s">
        <v>82</v>
      </c>
      <c r="G309" s="232">
        <v>10.7814</v>
      </c>
      <c r="H309" s="232"/>
      <c r="I309" s="223"/>
      <c r="J309" s="44">
        <v>11.320499999999999</v>
      </c>
    </row>
    <row r="310" spans="1:10" ht="20.100000000000001" customHeight="1">
      <c r="A310" s="219"/>
      <c r="B310" s="219"/>
      <c r="C310" s="219"/>
      <c r="D310" s="219"/>
      <c r="E310" s="219"/>
      <c r="F310" s="219" t="s">
        <v>184</v>
      </c>
      <c r="G310" s="219"/>
      <c r="H310" s="219"/>
      <c r="I310" s="219"/>
      <c r="J310" s="45">
        <v>11.3706</v>
      </c>
    </row>
    <row r="311" spans="1:10" ht="20.100000000000001" customHeight="1">
      <c r="A311" s="13" t="s">
        <v>189</v>
      </c>
      <c r="B311" s="14" t="s">
        <v>25</v>
      </c>
      <c r="C311" s="13" t="s">
        <v>93</v>
      </c>
      <c r="D311" s="13" t="s">
        <v>190</v>
      </c>
      <c r="E311" s="14" t="s">
        <v>24</v>
      </c>
      <c r="F311" s="14" t="s">
        <v>151</v>
      </c>
      <c r="G311" s="15" t="s">
        <v>180</v>
      </c>
      <c r="H311" s="229" t="s">
        <v>181</v>
      </c>
      <c r="I311" s="229"/>
      <c r="J311" s="14" t="s">
        <v>153</v>
      </c>
    </row>
    <row r="312" spans="1:10" ht="39" customHeight="1">
      <c r="A312" s="39" t="s">
        <v>191</v>
      </c>
      <c r="B312" s="40" t="s">
        <v>53</v>
      </c>
      <c r="C312" s="39" t="s">
        <v>277</v>
      </c>
      <c r="D312" s="39" t="s">
        <v>227</v>
      </c>
      <c r="E312" s="40">
        <v>5914655</v>
      </c>
      <c r="F312" s="42">
        <v>1.0000000000000001E-5</v>
      </c>
      <c r="G312" s="41" t="s">
        <v>193</v>
      </c>
      <c r="H312" s="231">
        <v>31.55</v>
      </c>
      <c r="I312" s="228"/>
      <c r="J312" s="46">
        <v>2.9999999999999997E-4</v>
      </c>
    </row>
    <row r="313" spans="1:10" ht="39" customHeight="1">
      <c r="A313" s="39" t="s">
        <v>191</v>
      </c>
      <c r="B313" s="40" t="s">
        <v>53</v>
      </c>
      <c r="C313" s="39" t="s">
        <v>279</v>
      </c>
      <c r="D313" s="39" t="s">
        <v>227</v>
      </c>
      <c r="E313" s="40">
        <v>5914655</v>
      </c>
      <c r="F313" s="42">
        <v>1.0499999999999999E-3</v>
      </c>
      <c r="G313" s="41" t="s">
        <v>193</v>
      </c>
      <c r="H313" s="231">
        <v>31.55</v>
      </c>
      <c r="I313" s="228"/>
      <c r="J313" s="46">
        <v>3.3099999999999997E-2</v>
      </c>
    </row>
    <row r="314" spans="1:10" ht="20.100000000000001" customHeight="1">
      <c r="A314" s="219"/>
      <c r="B314" s="219"/>
      <c r="C314" s="219"/>
      <c r="D314" s="219"/>
      <c r="E314" s="219"/>
      <c r="F314" s="219" t="s">
        <v>194</v>
      </c>
      <c r="G314" s="219"/>
      <c r="H314" s="219"/>
      <c r="I314" s="219"/>
      <c r="J314" s="45">
        <v>3.3399999999999999E-2</v>
      </c>
    </row>
    <row r="315" spans="1:10" ht="20.100000000000001" customHeight="1">
      <c r="A315" s="13" t="s">
        <v>195</v>
      </c>
      <c r="B315" s="14" t="s">
        <v>25</v>
      </c>
      <c r="C315" s="13" t="s">
        <v>93</v>
      </c>
      <c r="D315" s="13" t="s">
        <v>196</v>
      </c>
      <c r="E315" s="14" t="s">
        <v>151</v>
      </c>
      <c r="F315" s="14" t="s">
        <v>180</v>
      </c>
      <c r="G315" s="230" t="s">
        <v>197</v>
      </c>
      <c r="H315" s="229"/>
      <c r="I315" s="229"/>
      <c r="J315" s="14" t="s">
        <v>153</v>
      </c>
    </row>
    <row r="316" spans="1:10" ht="20.100000000000001" customHeight="1">
      <c r="A316" s="15"/>
      <c r="B316" s="15"/>
      <c r="C316" s="15"/>
      <c r="D316" s="15"/>
      <c r="E316" s="15"/>
      <c r="F316" s="15"/>
      <c r="G316" s="15" t="s">
        <v>198</v>
      </c>
      <c r="H316" s="15" t="s">
        <v>199</v>
      </c>
      <c r="I316" s="15" t="s">
        <v>200</v>
      </c>
      <c r="J316" s="15"/>
    </row>
    <row r="317" spans="1:10" ht="50.1" customHeight="1">
      <c r="A317" s="39" t="s">
        <v>196</v>
      </c>
      <c r="B317" s="40" t="s">
        <v>53</v>
      </c>
      <c r="C317" s="39" t="s">
        <v>277</v>
      </c>
      <c r="D317" s="39" t="s">
        <v>281</v>
      </c>
      <c r="E317" s="42">
        <v>1.0000000000000001E-5</v>
      </c>
      <c r="F317" s="41" t="s">
        <v>202</v>
      </c>
      <c r="G317" s="40" t="s">
        <v>257</v>
      </c>
      <c r="H317" s="40" t="s">
        <v>258</v>
      </c>
      <c r="I317" s="40" t="s">
        <v>259</v>
      </c>
      <c r="J317" s="46">
        <v>0</v>
      </c>
    </row>
    <row r="318" spans="1:10" ht="50.1" customHeight="1">
      <c r="A318" s="39" t="s">
        <v>196</v>
      </c>
      <c r="B318" s="40" t="s">
        <v>53</v>
      </c>
      <c r="C318" s="39" t="s">
        <v>279</v>
      </c>
      <c r="D318" s="39" t="s">
        <v>282</v>
      </c>
      <c r="E318" s="42">
        <v>1.0499999999999999E-3</v>
      </c>
      <c r="F318" s="41" t="s">
        <v>202</v>
      </c>
      <c r="G318" s="40" t="s">
        <v>257</v>
      </c>
      <c r="H318" s="40" t="s">
        <v>258</v>
      </c>
      <c r="I318" s="40" t="s">
        <v>259</v>
      </c>
      <c r="J318" s="46">
        <v>0</v>
      </c>
    </row>
    <row r="319" spans="1:10" ht="20.100000000000001" customHeight="1">
      <c r="A319" s="219"/>
      <c r="B319" s="219"/>
      <c r="C319" s="219"/>
      <c r="D319" s="219"/>
      <c r="E319" s="219"/>
      <c r="F319" s="219" t="s">
        <v>206</v>
      </c>
      <c r="G319" s="219"/>
      <c r="H319" s="219"/>
      <c r="I319" s="219"/>
      <c r="J319" s="45">
        <v>0</v>
      </c>
    </row>
    <row r="320" spans="1:10">
      <c r="A320" s="34"/>
      <c r="B320" s="34"/>
      <c r="C320" s="34"/>
      <c r="D320" s="34"/>
      <c r="E320" s="34" t="s">
        <v>101</v>
      </c>
      <c r="F320" s="35">
        <v>1.4981872199999999</v>
      </c>
      <c r="G320" s="34" t="s">
        <v>102</v>
      </c>
      <c r="H320" s="35">
        <v>0</v>
      </c>
      <c r="I320" s="34" t="s">
        <v>103</v>
      </c>
      <c r="J320" s="35">
        <v>1.4981872301351351</v>
      </c>
    </row>
    <row r="321" spans="1:10">
      <c r="A321" s="34"/>
      <c r="B321" s="34"/>
      <c r="C321" s="34"/>
      <c r="D321" s="34"/>
      <c r="E321" s="34" t="s">
        <v>104</v>
      </c>
      <c r="F321" s="35">
        <v>2.83</v>
      </c>
      <c r="G321" s="34"/>
      <c r="H321" s="224" t="s">
        <v>105</v>
      </c>
      <c r="I321" s="224"/>
      <c r="J321" s="35">
        <v>15.72</v>
      </c>
    </row>
    <row r="322" spans="1:10" ht="30" customHeight="1" thickBot="1">
      <c r="A322" s="26"/>
      <c r="B322" s="26"/>
      <c r="C322" s="26"/>
      <c r="D322" s="26"/>
      <c r="E322" s="26"/>
      <c r="F322" s="26"/>
      <c r="G322" s="26" t="s">
        <v>106</v>
      </c>
      <c r="H322" s="36">
        <v>425</v>
      </c>
      <c r="I322" s="26" t="s">
        <v>107</v>
      </c>
      <c r="J322" s="37">
        <v>6681</v>
      </c>
    </row>
    <row r="323" spans="1:10" ht="0.95" customHeight="1" thickTop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</row>
    <row r="324" spans="1:10" ht="18" customHeight="1">
      <c r="A324" s="13" t="s">
        <v>83</v>
      </c>
      <c r="B324" s="14" t="s">
        <v>24</v>
      </c>
      <c r="C324" s="13" t="s">
        <v>25</v>
      </c>
      <c r="D324" s="13" t="s">
        <v>9</v>
      </c>
      <c r="E324" s="225" t="s">
        <v>90</v>
      </c>
      <c r="F324" s="225"/>
      <c r="G324" s="15" t="s">
        <v>26</v>
      </c>
      <c r="H324" s="14" t="s">
        <v>27</v>
      </c>
      <c r="I324" s="14" t="s">
        <v>28</v>
      </c>
      <c r="J324" s="14" t="s">
        <v>10</v>
      </c>
    </row>
    <row r="325" spans="1:10" ht="26.1" customHeight="1">
      <c r="A325" s="20" t="s">
        <v>91</v>
      </c>
      <c r="B325" s="21" t="s">
        <v>84</v>
      </c>
      <c r="C325" s="20" t="s">
        <v>53</v>
      </c>
      <c r="D325" s="20" t="s">
        <v>85</v>
      </c>
      <c r="E325" s="226" t="s">
        <v>149</v>
      </c>
      <c r="F325" s="226"/>
      <c r="G325" s="22" t="s">
        <v>78</v>
      </c>
      <c r="H325" s="28">
        <v>1</v>
      </c>
      <c r="I325" s="23">
        <v>18.95</v>
      </c>
      <c r="J325" s="23">
        <v>18.95</v>
      </c>
    </row>
    <row r="326" spans="1:10" ht="20.100000000000001" customHeight="1">
      <c r="A326" s="219"/>
      <c r="B326" s="219"/>
      <c r="C326" s="219"/>
      <c r="D326" s="219"/>
      <c r="E326" s="219"/>
      <c r="F326" s="219" t="s">
        <v>157</v>
      </c>
      <c r="G326" s="219"/>
      <c r="H326" s="219"/>
      <c r="I326" s="219"/>
      <c r="J326" s="45">
        <v>0</v>
      </c>
    </row>
    <row r="327" spans="1:10" ht="20.100000000000001" customHeight="1">
      <c r="A327" s="219"/>
      <c r="B327" s="219"/>
      <c r="C327" s="219"/>
      <c r="D327" s="219"/>
      <c r="E327" s="219"/>
      <c r="F327" s="219" t="s">
        <v>158</v>
      </c>
      <c r="G327" s="219"/>
      <c r="H327" s="219"/>
      <c r="I327" s="219"/>
      <c r="J327" s="45">
        <v>0</v>
      </c>
    </row>
    <row r="328" spans="1:10" ht="20.100000000000001" customHeight="1">
      <c r="A328" s="219"/>
      <c r="B328" s="219"/>
      <c r="C328" s="219"/>
      <c r="D328" s="219"/>
      <c r="E328" s="219"/>
      <c r="F328" s="219" t="s">
        <v>159</v>
      </c>
      <c r="G328" s="219"/>
      <c r="H328" s="219"/>
      <c r="I328" s="219"/>
      <c r="J328" s="45">
        <v>0</v>
      </c>
    </row>
    <row r="329" spans="1:10" ht="20.100000000000001" customHeight="1">
      <c r="A329" s="219"/>
      <c r="B329" s="219"/>
      <c r="C329" s="219"/>
      <c r="D329" s="219"/>
      <c r="E329" s="219"/>
      <c r="F329" s="219" t="s">
        <v>160</v>
      </c>
      <c r="G329" s="219"/>
      <c r="H329" s="219"/>
      <c r="I329" s="219"/>
      <c r="J329" s="45">
        <v>1</v>
      </c>
    </row>
    <row r="330" spans="1:10" ht="20.100000000000001" customHeight="1">
      <c r="A330" s="219"/>
      <c r="B330" s="219"/>
      <c r="C330" s="219"/>
      <c r="D330" s="219"/>
      <c r="E330" s="219"/>
      <c r="F330" s="219" t="s">
        <v>161</v>
      </c>
      <c r="G330" s="219"/>
      <c r="H330" s="219"/>
      <c r="I330" s="219"/>
      <c r="J330" s="45">
        <v>0</v>
      </c>
    </row>
    <row r="331" spans="1:10" ht="20.100000000000001" customHeight="1">
      <c r="A331" s="13" t="s">
        <v>185</v>
      </c>
      <c r="B331" s="14" t="s">
        <v>25</v>
      </c>
      <c r="C331" s="13" t="s">
        <v>24</v>
      </c>
      <c r="D331" s="13" t="s">
        <v>186</v>
      </c>
      <c r="E331" s="14" t="s">
        <v>151</v>
      </c>
      <c r="F331" s="14" t="s">
        <v>180</v>
      </c>
      <c r="G331" s="229" t="s">
        <v>181</v>
      </c>
      <c r="H331" s="229"/>
      <c r="I331" s="229"/>
      <c r="J331" s="14" t="s">
        <v>153</v>
      </c>
    </row>
    <row r="332" spans="1:10" ht="24" customHeight="1">
      <c r="A332" s="39" t="s">
        <v>187</v>
      </c>
      <c r="B332" s="40" t="s">
        <v>53</v>
      </c>
      <c r="C332" s="39">
        <v>4805755</v>
      </c>
      <c r="D332" s="39" t="s">
        <v>283</v>
      </c>
      <c r="E332" s="42">
        <v>1.7700000000000001E-3</v>
      </c>
      <c r="F332" s="41" t="s">
        <v>55</v>
      </c>
      <c r="G332" s="231">
        <v>29.25</v>
      </c>
      <c r="H332" s="231"/>
      <c r="I332" s="228"/>
      <c r="J332" s="46">
        <v>5.1799999999999999E-2</v>
      </c>
    </row>
    <row r="333" spans="1:10" ht="26.1" customHeight="1">
      <c r="A333" s="39" t="s">
        <v>187</v>
      </c>
      <c r="B333" s="40" t="s">
        <v>53</v>
      </c>
      <c r="C333" s="39">
        <v>1106057</v>
      </c>
      <c r="D333" s="39" t="s">
        <v>284</v>
      </c>
      <c r="E333" s="42">
        <v>4.3299999999999996E-3</v>
      </c>
      <c r="F333" s="41" t="s">
        <v>55</v>
      </c>
      <c r="G333" s="231">
        <v>414.29</v>
      </c>
      <c r="H333" s="231"/>
      <c r="I333" s="228"/>
      <c r="J333" s="46">
        <v>1.7939000000000001</v>
      </c>
    </row>
    <row r="334" spans="1:10" ht="26.1" customHeight="1">
      <c r="A334" s="39" t="s">
        <v>187</v>
      </c>
      <c r="B334" s="40" t="s">
        <v>53</v>
      </c>
      <c r="C334" s="39">
        <v>4805750</v>
      </c>
      <c r="D334" s="39" t="s">
        <v>54</v>
      </c>
      <c r="E334" s="42">
        <v>7.0800000000000004E-3</v>
      </c>
      <c r="F334" s="41" t="s">
        <v>55</v>
      </c>
      <c r="G334" s="231">
        <v>39.67</v>
      </c>
      <c r="H334" s="231"/>
      <c r="I334" s="228"/>
      <c r="J334" s="46">
        <v>0.28089999999999998</v>
      </c>
    </row>
    <row r="335" spans="1:10" ht="26.1" customHeight="1">
      <c r="A335" s="39" t="s">
        <v>187</v>
      </c>
      <c r="B335" s="40" t="s">
        <v>53</v>
      </c>
      <c r="C335" s="39">
        <v>5216116</v>
      </c>
      <c r="D335" s="39" t="s">
        <v>285</v>
      </c>
      <c r="E335" s="42">
        <v>1</v>
      </c>
      <c r="F335" s="41" t="s">
        <v>78</v>
      </c>
      <c r="G335" s="231">
        <v>16.2</v>
      </c>
      <c r="H335" s="231"/>
      <c r="I335" s="228"/>
      <c r="J335" s="46">
        <v>16.2</v>
      </c>
    </row>
    <row r="336" spans="1:10" ht="20.100000000000001" customHeight="1">
      <c r="A336" s="219"/>
      <c r="B336" s="219"/>
      <c r="C336" s="219"/>
      <c r="D336" s="219"/>
      <c r="E336" s="219"/>
      <c r="F336" s="219" t="s">
        <v>188</v>
      </c>
      <c r="G336" s="219"/>
      <c r="H336" s="219"/>
      <c r="I336" s="219"/>
      <c r="J336" s="45">
        <v>18.326599999999999</v>
      </c>
    </row>
    <row r="337" spans="1:10" ht="20.100000000000001" customHeight="1">
      <c r="A337" s="13" t="s">
        <v>189</v>
      </c>
      <c r="B337" s="14" t="s">
        <v>25</v>
      </c>
      <c r="C337" s="13" t="s">
        <v>93</v>
      </c>
      <c r="D337" s="13" t="s">
        <v>190</v>
      </c>
      <c r="E337" s="14" t="s">
        <v>24</v>
      </c>
      <c r="F337" s="14" t="s">
        <v>151</v>
      </c>
      <c r="G337" s="15" t="s">
        <v>180</v>
      </c>
      <c r="H337" s="229" t="s">
        <v>181</v>
      </c>
      <c r="I337" s="229"/>
      <c r="J337" s="14" t="s">
        <v>153</v>
      </c>
    </row>
    <row r="338" spans="1:10" ht="39" customHeight="1">
      <c r="A338" s="39" t="s">
        <v>191</v>
      </c>
      <c r="B338" s="40" t="s">
        <v>53</v>
      </c>
      <c r="C338" s="39">
        <v>5216116</v>
      </c>
      <c r="D338" s="39" t="s">
        <v>227</v>
      </c>
      <c r="E338" s="40">
        <v>5914655</v>
      </c>
      <c r="F338" s="42">
        <v>1.9630000000000002E-2</v>
      </c>
      <c r="G338" s="41" t="s">
        <v>193</v>
      </c>
      <c r="H338" s="231">
        <v>31.55</v>
      </c>
      <c r="I338" s="228"/>
      <c r="J338" s="46">
        <v>0.61929999999999996</v>
      </c>
    </row>
    <row r="339" spans="1:10" ht="20.100000000000001" customHeight="1">
      <c r="A339" s="219"/>
      <c r="B339" s="219"/>
      <c r="C339" s="219"/>
      <c r="D339" s="219"/>
      <c r="E339" s="219"/>
      <c r="F339" s="219" t="s">
        <v>194</v>
      </c>
      <c r="G339" s="219"/>
      <c r="H339" s="219"/>
      <c r="I339" s="219"/>
      <c r="J339" s="45">
        <v>0.61929999999999996</v>
      </c>
    </row>
    <row r="340" spans="1:10" ht="20.100000000000001" customHeight="1">
      <c r="A340" s="13" t="s">
        <v>195</v>
      </c>
      <c r="B340" s="14" t="s">
        <v>25</v>
      </c>
      <c r="C340" s="13" t="s">
        <v>93</v>
      </c>
      <c r="D340" s="13" t="s">
        <v>196</v>
      </c>
      <c r="E340" s="14" t="s">
        <v>151</v>
      </c>
      <c r="F340" s="14" t="s">
        <v>180</v>
      </c>
      <c r="G340" s="230" t="s">
        <v>197</v>
      </c>
      <c r="H340" s="229"/>
      <c r="I340" s="229"/>
      <c r="J340" s="14" t="s">
        <v>153</v>
      </c>
    </row>
    <row r="341" spans="1:10" ht="20.100000000000001" customHeight="1">
      <c r="A341" s="15"/>
      <c r="B341" s="15"/>
      <c r="C341" s="15"/>
      <c r="D341" s="15"/>
      <c r="E341" s="15"/>
      <c r="F341" s="15"/>
      <c r="G341" s="15" t="s">
        <v>198</v>
      </c>
      <c r="H341" s="15" t="s">
        <v>199</v>
      </c>
      <c r="I341" s="15" t="s">
        <v>200</v>
      </c>
      <c r="J341" s="15"/>
    </row>
    <row r="342" spans="1:10" ht="50.1" customHeight="1">
      <c r="A342" s="39" t="s">
        <v>196</v>
      </c>
      <c r="B342" s="40" t="s">
        <v>53</v>
      </c>
      <c r="C342" s="39">
        <v>5216116</v>
      </c>
      <c r="D342" s="39" t="s">
        <v>286</v>
      </c>
      <c r="E342" s="42">
        <v>1.9630000000000002E-2</v>
      </c>
      <c r="F342" s="41" t="s">
        <v>202</v>
      </c>
      <c r="G342" s="40" t="s">
        <v>257</v>
      </c>
      <c r="H342" s="40" t="s">
        <v>258</v>
      </c>
      <c r="I342" s="40" t="s">
        <v>259</v>
      </c>
      <c r="J342" s="46">
        <v>0</v>
      </c>
    </row>
    <row r="343" spans="1:10" ht="20.100000000000001" customHeight="1">
      <c r="A343" s="219"/>
      <c r="B343" s="219"/>
      <c r="C343" s="219"/>
      <c r="D343" s="219"/>
      <c r="E343" s="219"/>
      <c r="F343" s="219" t="s">
        <v>206</v>
      </c>
      <c r="G343" s="219"/>
      <c r="H343" s="219"/>
      <c r="I343" s="219"/>
      <c r="J343" s="45">
        <v>0</v>
      </c>
    </row>
    <row r="344" spans="1:10">
      <c r="A344" s="34"/>
      <c r="B344" s="34"/>
      <c r="C344" s="34"/>
      <c r="D344" s="34"/>
      <c r="E344" s="34" t="s">
        <v>101</v>
      </c>
      <c r="F344" s="35">
        <v>6.4800329560040488</v>
      </c>
      <c r="G344" s="34" t="s">
        <v>102</v>
      </c>
      <c r="H344" s="35">
        <v>0</v>
      </c>
      <c r="I344" s="34" t="s">
        <v>103</v>
      </c>
      <c r="J344" s="35">
        <v>6.4800329560040488</v>
      </c>
    </row>
    <row r="345" spans="1:10">
      <c r="A345" s="34"/>
      <c r="B345" s="34"/>
      <c r="C345" s="34"/>
      <c r="D345" s="34"/>
      <c r="E345" s="34" t="s">
        <v>104</v>
      </c>
      <c r="F345" s="35">
        <v>4.16</v>
      </c>
      <c r="G345" s="34"/>
      <c r="H345" s="224" t="s">
        <v>105</v>
      </c>
      <c r="I345" s="224"/>
      <c r="J345" s="35">
        <v>23.11</v>
      </c>
    </row>
    <row r="346" spans="1:10" ht="30" customHeight="1" thickBot="1">
      <c r="A346" s="26"/>
      <c r="B346" s="26"/>
      <c r="C346" s="26"/>
      <c r="D346" s="26"/>
      <c r="E346" s="26"/>
      <c r="F346" s="26"/>
      <c r="G346" s="26" t="s">
        <v>106</v>
      </c>
      <c r="H346" s="36">
        <v>82</v>
      </c>
      <c r="I346" s="26" t="s">
        <v>107</v>
      </c>
      <c r="J346" s="37">
        <v>1895.02</v>
      </c>
    </row>
    <row r="347" spans="1:10" ht="0.95" customHeight="1" thickTop="1">
      <c r="A347" s="38"/>
      <c r="B347" s="38"/>
      <c r="C347" s="38"/>
      <c r="D347" s="38"/>
      <c r="E347" s="38"/>
      <c r="F347" s="38"/>
      <c r="G347" s="38"/>
      <c r="H347" s="38"/>
      <c r="I347" s="38"/>
      <c r="J347" s="38"/>
    </row>
    <row r="348" spans="1:10" ht="24" customHeight="1">
      <c r="A348" s="16" t="s">
        <v>16</v>
      </c>
      <c r="B348" s="16"/>
      <c r="C348" s="16"/>
      <c r="D348" s="16" t="s">
        <v>17</v>
      </c>
      <c r="E348" s="16"/>
      <c r="F348" s="227"/>
      <c r="G348" s="227"/>
      <c r="H348" s="17"/>
      <c r="I348" s="16"/>
      <c r="J348" s="18">
        <v>642.6</v>
      </c>
    </row>
    <row r="349" spans="1:10" ht="18" customHeight="1">
      <c r="A349" s="13" t="s">
        <v>86</v>
      </c>
      <c r="B349" s="14" t="s">
        <v>24</v>
      </c>
      <c r="C349" s="13" t="s">
        <v>25</v>
      </c>
      <c r="D349" s="13" t="s">
        <v>9</v>
      </c>
      <c r="E349" s="225" t="s">
        <v>90</v>
      </c>
      <c r="F349" s="225"/>
      <c r="G349" s="15" t="s">
        <v>26</v>
      </c>
      <c r="H349" s="14" t="s">
        <v>27</v>
      </c>
      <c r="I349" s="14" t="s">
        <v>28</v>
      </c>
      <c r="J349" s="14" t="s">
        <v>10</v>
      </c>
    </row>
    <row r="350" spans="1:10" ht="24" customHeight="1">
      <c r="A350" s="20" t="s">
        <v>91</v>
      </c>
      <c r="B350" s="21" t="s">
        <v>87</v>
      </c>
      <c r="C350" s="20" t="s">
        <v>32</v>
      </c>
      <c r="D350" s="20" t="s">
        <v>88</v>
      </c>
      <c r="E350" s="226" t="s">
        <v>108</v>
      </c>
      <c r="F350" s="226"/>
      <c r="G350" s="22" t="s">
        <v>41</v>
      </c>
      <c r="H350" s="28">
        <v>1</v>
      </c>
      <c r="I350" s="23">
        <v>1.55</v>
      </c>
      <c r="J350" s="23">
        <v>1.55</v>
      </c>
    </row>
    <row r="351" spans="1:10" ht="24" customHeight="1">
      <c r="A351" s="29" t="s">
        <v>93</v>
      </c>
      <c r="B351" s="30" t="s">
        <v>141</v>
      </c>
      <c r="C351" s="29" t="s">
        <v>53</v>
      </c>
      <c r="D351" s="29" t="s">
        <v>142</v>
      </c>
      <c r="E351" s="223" t="s">
        <v>96</v>
      </c>
      <c r="F351" s="223"/>
      <c r="G351" s="31" t="s">
        <v>140</v>
      </c>
      <c r="H351" s="32">
        <v>0.08</v>
      </c>
      <c r="I351" s="33">
        <v>19.4986</v>
      </c>
      <c r="J351" s="33">
        <v>1.55</v>
      </c>
    </row>
    <row r="352" spans="1:10">
      <c r="A352" s="34"/>
      <c r="B352" s="34"/>
      <c r="C352" s="34"/>
      <c r="D352" s="34"/>
      <c r="E352" s="34" t="s">
        <v>101</v>
      </c>
      <c r="F352" s="35">
        <v>1.55</v>
      </c>
      <c r="G352" s="34" t="s">
        <v>102</v>
      </c>
      <c r="H352" s="35">
        <v>0</v>
      </c>
      <c r="I352" s="34" t="s">
        <v>103</v>
      </c>
      <c r="J352" s="35">
        <v>1.55</v>
      </c>
    </row>
    <row r="353" spans="1:10">
      <c r="A353" s="34"/>
      <c r="B353" s="34"/>
      <c r="C353" s="34"/>
      <c r="D353" s="34"/>
      <c r="E353" s="34" t="s">
        <v>104</v>
      </c>
      <c r="F353" s="35">
        <v>0.34</v>
      </c>
      <c r="G353" s="34"/>
      <c r="H353" s="224" t="s">
        <v>105</v>
      </c>
      <c r="I353" s="224"/>
      <c r="J353" s="35">
        <v>1.89</v>
      </c>
    </row>
    <row r="354" spans="1:10" ht="30" customHeight="1" thickBot="1">
      <c r="A354" s="26"/>
      <c r="B354" s="26"/>
      <c r="C354" s="26"/>
      <c r="D354" s="26"/>
      <c r="E354" s="26"/>
      <c r="F354" s="26"/>
      <c r="G354" s="26" t="s">
        <v>106</v>
      </c>
      <c r="H354" s="36">
        <v>340</v>
      </c>
      <c r="I354" s="26" t="s">
        <v>107</v>
      </c>
      <c r="J354" s="37">
        <v>642.6</v>
      </c>
    </row>
    <row r="355" spans="1:10" ht="0.95" customHeight="1" thickTop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</row>
    <row r="356" spans="1:10">
      <c r="A356" s="24"/>
      <c r="B356" s="24"/>
      <c r="C356" s="24"/>
      <c r="D356" s="24"/>
      <c r="E356" s="24"/>
      <c r="F356" s="24"/>
      <c r="G356" s="24"/>
      <c r="H356" s="24"/>
      <c r="I356" s="24"/>
      <c r="J356" s="24"/>
    </row>
    <row r="357" spans="1:10">
      <c r="A357" s="219"/>
      <c r="B357" s="219"/>
      <c r="C357" s="219"/>
      <c r="D357" s="25"/>
      <c r="E357" s="26"/>
      <c r="F357" s="217" t="s">
        <v>18</v>
      </c>
      <c r="G357" s="219"/>
      <c r="H357" s="220">
        <f>'Orçamento Sintético'!H33:J33</f>
        <v>443856.60660000006</v>
      </c>
      <c r="I357" s="219"/>
      <c r="J357" s="219"/>
    </row>
    <row r="358" spans="1:10">
      <c r="A358" s="219"/>
      <c r="B358" s="219"/>
      <c r="C358" s="219"/>
      <c r="D358" s="25"/>
      <c r="E358" s="26"/>
      <c r="F358" s="217" t="s">
        <v>19</v>
      </c>
      <c r="G358" s="219"/>
      <c r="H358" s="220">
        <f>'Orçamento Sintético'!H34:J34</f>
        <v>97586.590975999949</v>
      </c>
      <c r="I358" s="219"/>
      <c r="J358" s="219"/>
    </row>
    <row r="359" spans="1:10">
      <c r="A359" s="219"/>
      <c r="B359" s="219"/>
      <c r="C359" s="219"/>
      <c r="D359" s="25"/>
      <c r="E359" s="26"/>
      <c r="F359" s="217" t="s">
        <v>20</v>
      </c>
      <c r="G359" s="219"/>
      <c r="H359" s="220">
        <f>'Orçamento Sintético'!H35:J35</f>
        <v>541443.19757600001</v>
      </c>
      <c r="I359" s="219"/>
      <c r="J359" s="219"/>
    </row>
    <row r="360" spans="1:10" ht="60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ht="69.95" customHeight="1">
      <c r="A361" s="221" t="str">
        <f>'Resumo do Orçamento'!A20:K20</f>
        <v>_______________________________________________________________
JOAQUIM HENRIQUE GAMA NETO
ENGENHEIRO CIVIL - CREA 1919366911
SADA-PI/DIR/COENGE</v>
      </c>
      <c r="B361" s="210"/>
      <c r="C361" s="210"/>
      <c r="D361" s="210"/>
      <c r="E361" s="210"/>
      <c r="F361" s="210"/>
      <c r="G361" s="210"/>
      <c r="H361" s="210"/>
      <c r="I361" s="210"/>
      <c r="J361" s="210"/>
    </row>
  </sheetData>
  <mergeCells count="397">
    <mergeCell ref="A359:C359"/>
    <mergeCell ref="F359:G359"/>
    <mergeCell ref="H359:J359"/>
    <mergeCell ref="A361:J361"/>
    <mergeCell ref="A357:C357"/>
    <mergeCell ref="F357:G357"/>
    <mergeCell ref="H357:J357"/>
    <mergeCell ref="A358:C358"/>
    <mergeCell ref="F358:G358"/>
    <mergeCell ref="H358:J358"/>
    <mergeCell ref="H345:I345"/>
    <mergeCell ref="F348:G348"/>
    <mergeCell ref="E349:F349"/>
    <mergeCell ref="E350:F350"/>
    <mergeCell ref="E351:F351"/>
    <mergeCell ref="H353:I353"/>
    <mergeCell ref="H337:I337"/>
    <mergeCell ref="H338:I338"/>
    <mergeCell ref="A339:E339"/>
    <mergeCell ref="F339:I339"/>
    <mergeCell ref="G340:I340"/>
    <mergeCell ref="A343:E343"/>
    <mergeCell ref="F343:I343"/>
    <mergeCell ref="G331:I331"/>
    <mergeCell ref="G332:I332"/>
    <mergeCell ref="G333:I333"/>
    <mergeCell ref="G334:I334"/>
    <mergeCell ref="G335:I335"/>
    <mergeCell ref="A336:E336"/>
    <mergeCell ref="F336:I336"/>
    <mergeCell ref="A328:E328"/>
    <mergeCell ref="F328:I328"/>
    <mergeCell ref="A329:E329"/>
    <mergeCell ref="F329:I329"/>
    <mergeCell ref="A330:E330"/>
    <mergeCell ref="F330:I330"/>
    <mergeCell ref="H321:I321"/>
    <mergeCell ref="E324:F324"/>
    <mergeCell ref="E325:F325"/>
    <mergeCell ref="A326:E326"/>
    <mergeCell ref="F326:I326"/>
    <mergeCell ref="A327:E327"/>
    <mergeCell ref="F327:I327"/>
    <mergeCell ref="H312:I312"/>
    <mergeCell ref="H313:I313"/>
    <mergeCell ref="A314:E314"/>
    <mergeCell ref="F314:I314"/>
    <mergeCell ref="G315:I315"/>
    <mergeCell ref="A319:E319"/>
    <mergeCell ref="F319:I319"/>
    <mergeCell ref="G307:I307"/>
    <mergeCell ref="G308:I308"/>
    <mergeCell ref="G309:I309"/>
    <mergeCell ref="A310:E310"/>
    <mergeCell ref="F310:I310"/>
    <mergeCell ref="H311:I311"/>
    <mergeCell ref="A304:E304"/>
    <mergeCell ref="F304:I304"/>
    <mergeCell ref="A305:E305"/>
    <mergeCell ref="F305:I305"/>
    <mergeCell ref="A306:E306"/>
    <mergeCell ref="F306:I306"/>
    <mergeCell ref="A301:E301"/>
    <mergeCell ref="F301:I301"/>
    <mergeCell ref="A302:E302"/>
    <mergeCell ref="F302:I302"/>
    <mergeCell ref="A303:E303"/>
    <mergeCell ref="F303:I303"/>
    <mergeCell ref="H292:I292"/>
    <mergeCell ref="E295:F295"/>
    <mergeCell ref="E296:F296"/>
    <mergeCell ref="F297:I297"/>
    <mergeCell ref="A300:E300"/>
    <mergeCell ref="F300:I300"/>
    <mergeCell ref="H285:I285"/>
    <mergeCell ref="A286:E286"/>
    <mergeCell ref="F286:I286"/>
    <mergeCell ref="G287:I287"/>
    <mergeCell ref="A290:E290"/>
    <mergeCell ref="F290:I290"/>
    <mergeCell ref="G280:I280"/>
    <mergeCell ref="G281:I281"/>
    <mergeCell ref="G282:I282"/>
    <mergeCell ref="A283:E283"/>
    <mergeCell ref="F283:I283"/>
    <mergeCell ref="H284:I284"/>
    <mergeCell ref="A277:E277"/>
    <mergeCell ref="F277:I277"/>
    <mergeCell ref="A278:E278"/>
    <mergeCell ref="F278:I278"/>
    <mergeCell ref="A279:E279"/>
    <mergeCell ref="F279:I279"/>
    <mergeCell ref="A274:E274"/>
    <mergeCell ref="F274:I274"/>
    <mergeCell ref="A275:E275"/>
    <mergeCell ref="F275:I275"/>
    <mergeCell ref="A276:E276"/>
    <mergeCell ref="F276:I276"/>
    <mergeCell ref="J266:J267"/>
    <mergeCell ref="A270:E270"/>
    <mergeCell ref="F270:I270"/>
    <mergeCell ref="F271:I271"/>
    <mergeCell ref="A273:E273"/>
    <mergeCell ref="F273:I273"/>
    <mergeCell ref="H261:I261"/>
    <mergeCell ref="E264:F264"/>
    <mergeCell ref="E265:F265"/>
    <mergeCell ref="A266:A267"/>
    <mergeCell ref="B266:B267"/>
    <mergeCell ref="C266:C267"/>
    <mergeCell ref="D266:D267"/>
    <mergeCell ref="E266:E267"/>
    <mergeCell ref="F266:G266"/>
    <mergeCell ref="H266:I266"/>
    <mergeCell ref="H249:I249"/>
    <mergeCell ref="H250:I250"/>
    <mergeCell ref="A251:E251"/>
    <mergeCell ref="F251:I251"/>
    <mergeCell ref="G252:I252"/>
    <mergeCell ref="A259:E259"/>
    <mergeCell ref="F259:I259"/>
    <mergeCell ref="A244:E244"/>
    <mergeCell ref="F244:I244"/>
    <mergeCell ref="H245:I245"/>
    <mergeCell ref="H246:I246"/>
    <mergeCell ref="H247:I247"/>
    <mergeCell ref="H248:I248"/>
    <mergeCell ref="G238:I238"/>
    <mergeCell ref="G239:I239"/>
    <mergeCell ref="G240:I240"/>
    <mergeCell ref="G241:I241"/>
    <mergeCell ref="G242:I242"/>
    <mergeCell ref="G243:I243"/>
    <mergeCell ref="A235:E235"/>
    <mergeCell ref="F235:I235"/>
    <mergeCell ref="A236:E236"/>
    <mergeCell ref="F236:I236"/>
    <mergeCell ref="A237:E237"/>
    <mergeCell ref="F237:I237"/>
    <mergeCell ref="A232:E232"/>
    <mergeCell ref="F232:I232"/>
    <mergeCell ref="A233:E233"/>
    <mergeCell ref="F233:I233"/>
    <mergeCell ref="A234:E234"/>
    <mergeCell ref="F234:I234"/>
    <mergeCell ref="J221:J222"/>
    <mergeCell ref="A227:E227"/>
    <mergeCell ref="F227:I227"/>
    <mergeCell ref="F228:I228"/>
    <mergeCell ref="A231:E231"/>
    <mergeCell ref="F231:I231"/>
    <mergeCell ref="H216:I216"/>
    <mergeCell ref="E219:F219"/>
    <mergeCell ref="E220:F220"/>
    <mergeCell ref="A221:A222"/>
    <mergeCell ref="B221:B222"/>
    <mergeCell ref="C221:C222"/>
    <mergeCell ref="D221:D222"/>
    <mergeCell ref="E221:E222"/>
    <mergeCell ref="F221:G221"/>
    <mergeCell ref="H221:I221"/>
    <mergeCell ref="G208:I208"/>
    <mergeCell ref="G209:I209"/>
    <mergeCell ref="A210:E210"/>
    <mergeCell ref="F210:I210"/>
    <mergeCell ref="G211:I211"/>
    <mergeCell ref="A214:E214"/>
    <mergeCell ref="F214:I214"/>
    <mergeCell ref="G203:I203"/>
    <mergeCell ref="G204:I204"/>
    <mergeCell ref="A205:E205"/>
    <mergeCell ref="F205:I205"/>
    <mergeCell ref="G206:I206"/>
    <mergeCell ref="G207:I207"/>
    <mergeCell ref="A200:E200"/>
    <mergeCell ref="F200:I200"/>
    <mergeCell ref="A201:E201"/>
    <mergeCell ref="F201:I201"/>
    <mergeCell ref="A202:E202"/>
    <mergeCell ref="F202:I202"/>
    <mergeCell ref="A197:E197"/>
    <mergeCell ref="F197:I197"/>
    <mergeCell ref="A198:E198"/>
    <mergeCell ref="F198:I198"/>
    <mergeCell ref="A199:E199"/>
    <mergeCell ref="F199:I199"/>
    <mergeCell ref="J190:J191"/>
    <mergeCell ref="A193:E193"/>
    <mergeCell ref="F193:I193"/>
    <mergeCell ref="F194:I194"/>
    <mergeCell ref="A196:E196"/>
    <mergeCell ref="F196:I196"/>
    <mergeCell ref="H185:I185"/>
    <mergeCell ref="E188:F188"/>
    <mergeCell ref="E189:F189"/>
    <mergeCell ref="A190:A191"/>
    <mergeCell ref="B190:B191"/>
    <mergeCell ref="C190:C191"/>
    <mergeCell ref="D190:D191"/>
    <mergeCell ref="E190:E191"/>
    <mergeCell ref="F190:G190"/>
    <mergeCell ref="H190:I190"/>
    <mergeCell ref="H179:I179"/>
    <mergeCell ref="H180:I180"/>
    <mergeCell ref="H181:I181"/>
    <mergeCell ref="H182:I182"/>
    <mergeCell ref="A183:E183"/>
    <mergeCell ref="F183:I183"/>
    <mergeCell ref="G174:I174"/>
    <mergeCell ref="G175:I175"/>
    <mergeCell ref="G176:I176"/>
    <mergeCell ref="A177:E177"/>
    <mergeCell ref="F177:I177"/>
    <mergeCell ref="H178:I178"/>
    <mergeCell ref="A170:E170"/>
    <mergeCell ref="F170:I170"/>
    <mergeCell ref="A171:E171"/>
    <mergeCell ref="F171:I171"/>
    <mergeCell ref="G172:I172"/>
    <mergeCell ref="G173:I173"/>
    <mergeCell ref="A167:E167"/>
    <mergeCell ref="F167:I167"/>
    <mergeCell ref="A168:E168"/>
    <mergeCell ref="F168:I168"/>
    <mergeCell ref="A169:E169"/>
    <mergeCell ref="F169:I169"/>
    <mergeCell ref="H158:I158"/>
    <mergeCell ref="J158:J159"/>
    <mergeCell ref="A162:E162"/>
    <mergeCell ref="F162:I162"/>
    <mergeCell ref="F163:I163"/>
    <mergeCell ref="A166:E166"/>
    <mergeCell ref="F166:I166"/>
    <mergeCell ref="E156:F156"/>
    <mergeCell ref="E157:F157"/>
    <mergeCell ref="A158:A159"/>
    <mergeCell ref="B158:B159"/>
    <mergeCell ref="C158:C159"/>
    <mergeCell ref="D158:D159"/>
    <mergeCell ref="E158:E159"/>
    <mergeCell ref="F158:G158"/>
    <mergeCell ref="A147:E147"/>
    <mergeCell ref="F147:I147"/>
    <mergeCell ref="G148:I148"/>
    <mergeCell ref="A151:E151"/>
    <mergeCell ref="F151:I151"/>
    <mergeCell ref="H153:I153"/>
    <mergeCell ref="G142:I142"/>
    <mergeCell ref="G143:I143"/>
    <mergeCell ref="A144:E144"/>
    <mergeCell ref="F144:I144"/>
    <mergeCell ref="H145:I145"/>
    <mergeCell ref="H146:I146"/>
    <mergeCell ref="A138:E138"/>
    <mergeCell ref="F138:I138"/>
    <mergeCell ref="G139:I139"/>
    <mergeCell ref="G140:I140"/>
    <mergeCell ref="A141:E141"/>
    <mergeCell ref="F141:I141"/>
    <mergeCell ref="A135:E135"/>
    <mergeCell ref="F135:I135"/>
    <mergeCell ref="A136:E136"/>
    <mergeCell ref="F136:I136"/>
    <mergeCell ref="A137:E137"/>
    <mergeCell ref="F137:I137"/>
    <mergeCell ref="F129:I129"/>
    <mergeCell ref="A132:E132"/>
    <mergeCell ref="F132:I132"/>
    <mergeCell ref="A133:E133"/>
    <mergeCell ref="F133:I133"/>
    <mergeCell ref="A134:E134"/>
    <mergeCell ref="F134:I134"/>
    <mergeCell ref="G119:I119"/>
    <mergeCell ref="A122:E122"/>
    <mergeCell ref="F122:I122"/>
    <mergeCell ref="H124:I124"/>
    <mergeCell ref="E127:F127"/>
    <mergeCell ref="E128:F128"/>
    <mergeCell ref="A115:E115"/>
    <mergeCell ref="F115:I115"/>
    <mergeCell ref="H116:I116"/>
    <mergeCell ref="H117:I117"/>
    <mergeCell ref="A118:E118"/>
    <mergeCell ref="F118:I118"/>
    <mergeCell ref="G110:I110"/>
    <mergeCell ref="G111:I111"/>
    <mergeCell ref="A112:E112"/>
    <mergeCell ref="F112:I112"/>
    <mergeCell ref="G113:I113"/>
    <mergeCell ref="G114:I114"/>
    <mergeCell ref="A107:E107"/>
    <mergeCell ref="F107:I107"/>
    <mergeCell ref="A108:E108"/>
    <mergeCell ref="F108:I108"/>
    <mergeCell ref="A109:E109"/>
    <mergeCell ref="F109:I109"/>
    <mergeCell ref="A104:E104"/>
    <mergeCell ref="F104:I104"/>
    <mergeCell ref="A105:E105"/>
    <mergeCell ref="F105:I105"/>
    <mergeCell ref="A106:E106"/>
    <mergeCell ref="F106:I106"/>
    <mergeCell ref="H96:I96"/>
    <mergeCell ref="E99:F99"/>
    <mergeCell ref="E100:F100"/>
    <mergeCell ref="F101:I101"/>
    <mergeCell ref="A103:E103"/>
    <mergeCell ref="F103:I103"/>
    <mergeCell ref="A92:E92"/>
    <mergeCell ref="F92:I92"/>
    <mergeCell ref="A93:E93"/>
    <mergeCell ref="F93:I93"/>
    <mergeCell ref="A94:E94"/>
    <mergeCell ref="F94:I94"/>
    <mergeCell ref="A89:E89"/>
    <mergeCell ref="F89:I89"/>
    <mergeCell ref="A90:E90"/>
    <mergeCell ref="F90:I90"/>
    <mergeCell ref="A91:E91"/>
    <mergeCell ref="F91:I91"/>
    <mergeCell ref="H78:I78"/>
    <mergeCell ref="J78:J79"/>
    <mergeCell ref="A85:E85"/>
    <mergeCell ref="F85:I85"/>
    <mergeCell ref="F86:I86"/>
    <mergeCell ref="A88:E88"/>
    <mergeCell ref="F88:I88"/>
    <mergeCell ref="E77:F77"/>
    <mergeCell ref="A78:A79"/>
    <mergeCell ref="B78:B79"/>
    <mergeCell ref="C78:C79"/>
    <mergeCell ref="D78:D79"/>
    <mergeCell ref="E78:E79"/>
    <mergeCell ref="F78:G78"/>
    <mergeCell ref="A70:E70"/>
    <mergeCell ref="F70:I70"/>
    <mergeCell ref="A71:E71"/>
    <mergeCell ref="F71:I71"/>
    <mergeCell ref="H73:I73"/>
    <mergeCell ref="E76:F76"/>
    <mergeCell ref="A67:E67"/>
    <mergeCell ref="F67:I67"/>
    <mergeCell ref="A68:E68"/>
    <mergeCell ref="F68:I68"/>
    <mergeCell ref="A69:E69"/>
    <mergeCell ref="F69:I69"/>
    <mergeCell ref="E61:F61"/>
    <mergeCell ref="E62:F62"/>
    <mergeCell ref="F63:I63"/>
    <mergeCell ref="A65:E65"/>
    <mergeCell ref="F65:I65"/>
    <mergeCell ref="A66:E66"/>
    <mergeCell ref="F66:I66"/>
    <mergeCell ref="E52:F52"/>
    <mergeCell ref="E53:F53"/>
    <mergeCell ref="E54:F54"/>
    <mergeCell ref="E55:F55"/>
    <mergeCell ref="H57:I57"/>
    <mergeCell ref="F60:G60"/>
    <mergeCell ref="E43:F43"/>
    <mergeCell ref="H45:I45"/>
    <mergeCell ref="E48:F48"/>
    <mergeCell ref="E49:F49"/>
    <mergeCell ref="E50:F50"/>
    <mergeCell ref="E51:F51"/>
    <mergeCell ref="E34:F34"/>
    <mergeCell ref="E35:F35"/>
    <mergeCell ref="E36:F36"/>
    <mergeCell ref="H38:I38"/>
    <mergeCell ref="E41:F41"/>
    <mergeCell ref="E42:F42"/>
    <mergeCell ref="E28:F28"/>
    <mergeCell ref="E29:F29"/>
    <mergeCell ref="E30:F30"/>
    <mergeCell ref="E31:F31"/>
    <mergeCell ref="E32:F32"/>
    <mergeCell ref="E33:F33"/>
    <mergeCell ref="H18:I18"/>
    <mergeCell ref="E21:F21"/>
    <mergeCell ref="E22:F22"/>
    <mergeCell ref="E23:F23"/>
    <mergeCell ref="H25:I25"/>
    <mergeCell ref="A10:J10"/>
    <mergeCell ref="F11:G11"/>
    <mergeCell ref="E12:F12"/>
    <mergeCell ref="E13:F13"/>
    <mergeCell ref="E14:F14"/>
    <mergeCell ref="E15:F15"/>
    <mergeCell ref="C8:D8"/>
    <mergeCell ref="E8:F8"/>
    <mergeCell ref="G8:H8"/>
    <mergeCell ref="I8:J8"/>
    <mergeCell ref="C9:D9"/>
    <mergeCell ref="E9:F9"/>
    <mergeCell ref="G9:H9"/>
    <mergeCell ref="I9:J9"/>
    <mergeCell ref="E16:F16"/>
  </mergeCells>
  <pageMargins left="0.51181102362204722" right="0.51181102362204722" top="0.98425196850393704" bottom="0.98425196850393704" header="0.51181102362204722" footer="0.51181102362204722"/>
  <pageSetup paperSize="9" scale="73" fitToHeight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7:K80"/>
  <sheetViews>
    <sheetView showGridLines="0" view="pageBreakPreview" topLeftCell="A28" zoomScale="60" zoomScaleNormal="55" zoomScalePageLayoutView="70" workbookViewId="0">
      <selection activeCell="K17" sqref="K17"/>
    </sheetView>
  </sheetViews>
  <sheetFormatPr defaultRowHeight="15"/>
  <cols>
    <col min="1" max="1" width="13.75" style="47" customWidth="1"/>
    <col min="2" max="2" width="46.875" style="141" bestFit="1" customWidth="1"/>
    <col min="3" max="3" width="9.75" style="141" customWidth="1"/>
    <col min="4" max="5" width="13.75" style="141" customWidth="1"/>
    <col min="6" max="6" width="16.875" style="141" customWidth="1"/>
    <col min="7" max="7" width="13.75" style="141" customWidth="1"/>
    <col min="8" max="8" width="9" style="47"/>
    <col min="9" max="16384" width="9" style="51"/>
  </cols>
  <sheetData>
    <row r="7" spans="1:11" s="47" customFormat="1" ht="21.75" customHeight="1">
      <c r="A7" s="234" t="s">
        <v>295</v>
      </c>
      <c r="B7" s="235"/>
      <c r="C7" s="235"/>
      <c r="D7" s="235"/>
      <c r="E7" s="235"/>
      <c r="F7" s="235"/>
      <c r="G7" s="235"/>
      <c r="H7" s="236"/>
    </row>
    <row r="8" spans="1:11" s="47" customFormat="1" ht="21.75" customHeight="1">
      <c r="A8" s="234" t="s">
        <v>296</v>
      </c>
      <c r="B8" s="235"/>
      <c r="C8" s="235"/>
      <c r="D8" s="235"/>
      <c r="E8" s="235"/>
      <c r="F8" s="235"/>
      <c r="G8" s="235"/>
      <c r="H8" s="236"/>
    </row>
    <row r="9" spans="1:11" s="47" customFormat="1" ht="21.75" customHeight="1">
      <c r="A9" s="237" t="s">
        <v>297</v>
      </c>
      <c r="B9" s="238"/>
      <c r="C9" s="238"/>
      <c r="D9" s="238"/>
      <c r="E9" s="238"/>
      <c r="F9" s="238"/>
      <c r="G9" s="238"/>
      <c r="H9" s="239"/>
    </row>
    <row r="10" spans="1:11" s="47" customFormat="1" ht="57.75" customHeight="1">
      <c r="A10" s="237" t="s">
        <v>298</v>
      </c>
      <c r="B10" s="238"/>
      <c r="C10" s="238"/>
      <c r="D10" s="238"/>
      <c r="E10" s="238"/>
      <c r="F10" s="238"/>
      <c r="G10" s="238"/>
      <c r="H10" s="239"/>
    </row>
    <row r="11" spans="1:11" s="47" customFormat="1" ht="21.75" customHeight="1">
      <c r="A11" s="240" t="s">
        <v>299</v>
      </c>
      <c r="B11" s="241"/>
      <c r="C11" s="241"/>
      <c r="D11" s="241"/>
      <c r="E11" s="241"/>
      <c r="F11" s="241"/>
      <c r="G11" s="241"/>
      <c r="H11" s="242"/>
    </row>
    <row r="12" spans="1:11">
      <c r="A12" s="48"/>
      <c r="B12" s="243"/>
      <c r="C12" s="243"/>
      <c r="D12" s="243"/>
      <c r="E12" s="243"/>
      <c r="F12" s="49"/>
      <c r="G12" s="49"/>
      <c r="H12" s="50"/>
    </row>
    <row r="13" spans="1:11">
      <c r="A13" s="52"/>
      <c r="B13" s="53"/>
      <c r="C13" s="53"/>
      <c r="D13" s="53"/>
      <c r="E13" s="53"/>
      <c r="F13" s="53"/>
      <c r="G13" s="53"/>
      <c r="H13" s="54"/>
      <c r="I13" s="55"/>
      <c r="J13" s="56"/>
      <c r="K13" s="56"/>
    </row>
    <row r="14" spans="1:11" ht="15.75">
      <c r="A14" s="244" t="s">
        <v>300</v>
      </c>
      <c r="B14" s="245"/>
      <c r="C14" s="57"/>
      <c r="D14" s="57"/>
      <c r="E14" s="57"/>
      <c r="F14" s="57"/>
      <c r="G14" s="57"/>
      <c r="H14" s="58"/>
      <c r="I14" s="55"/>
      <c r="J14" s="56"/>
      <c r="K14" s="56"/>
    </row>
    <row r="15" spans="1:11" ht="15.75">
      <c r="A15" s="59"/>
      <c r="B15" s="60"/>
      <c r="C15" s="57"/>
      <c r="D15" s="57"/>
      <c r="E15" s="57"/>
      <c r="F15" s="57"/>
      <c r="G15" s="57"/>
      <c r="H15" s="58"/>
      <c r="I15" s="55"/>
      <c r="J15" s="56"/>
      <c r="K15" s="56"/>
    </row>
    <row r="16" spans="1:11" ht="15.75">
      <c r="A16" s="61"/>
      <c r="B16" s="62" t="s">
        <v>301</v>
      </c>
      <c r="C16" s="63"/>
      <c r="D16" s="64">
        <f>IF(C16="x",1,0)</f>
        <v>0</v>
      </c>
      <c r="E16" s="65"/>
      <c r="F16" s="66"/>
      <c r="G16" s="67"/>
      <c r="H16" s="68">
        <f>IF(F16="x",1,0)</f>
        <v>0</v>
      </c>
      <c r="I16" s="55"/>
      <c r="J16" s="56"/>
      <c r="K16" s="56"/>
    </row>
    <row r="17" spans="1:11" ht="15.75">
      <c r="A17" s="61"/>
      <c r="B17" s="62" t="s">
        <v>302</v>
      </c>
      <c r="C17" s="63" t="s">
        <v>303</v>
      </c>
      <c r="D17" s="64">
        <f>IF(C17="x",1,0)</f>
        <v>1</v>
      </c>
      <c r="E17" s="69"/>
      <c r="F17" s="66"/>
      <c r="G17" s="67"/>
      <c r="H17" s="68">
        <f>IF(F17="x",1,0)</f>
        <v>0</v>
      </c>
      <c r="I17" s="55"/>
      <c r="J17" s="56"/>
      <c r="K17" s="56"/>
    </row>
    <row r="18" spans="1:11" ht="16.5" thickBot="1">
      <c r="A18" s="70"/>
      <c r="B18" s="246" t="str">
        <f>IF(D18&gt;1,"SELECIONE SOMENTE UM TIPO DE BDI",IF(D18=0,"SELECIONE UM TIPO DE BDI",""))</f>
        <v/>
      </c>
      <c r="C18" s="246"/>
      <c r="D18" s="71">
        <f>SUM(D16:D17)</f>
        <v>1</v>
      </c>
      <c r="E18" s="247"/>
      <c r="F18" s="247"/>
      <c r="G18" s="247"/>
      <c r="H18" s="72">
        <f>SUM(H16:H17)</f>
        <v>0</v>
      </c>
      <c r="I18" s="55"/>
      <c r="J18" s="56"/>
      <c r="K18" s="56"/>
    </row>
    <row r="19" spans="1:11" ht="15.75" thickBot="1">
      <c r="A19" s="73"/>
      <c r="B19" s="73"/>
      <c r="C19" s="73"/>
      <c r="D19" s="73"/>
      <c r="E19" s="73"/>
      <c r="F19" s="73"/>
      <c r="G19" s="74"/>
      <c r="H19" s="74"/>
      <c r="I19" s="55"/>
      <c r="J19" s="56"/>
      <c r="K19" s="56"/>
    </row>
    <row r="20" spans="1:11" ht="15.75">
      <c r="A20" s="248" t="s">
        <v>304</v>
      </c>
      <c r="B20" s="249"/>
      <c r="C20" s="75"/>
      <c r="D20" s="75"/>
      <c r="E20" s="75"/>
      <c r="F20" s="75"/>
      <c r="G20" s="76"/>
      <c r="H20" s="77"/>
      <c r="I20" s="55">
        <f>IF(H28&lt;&gt;0,VLOOKUP("x",G22:I27,3,FALSE),0)</f>
        <v>2</v>
      </c>
      <c r="J20" s="56"/>
      <c r="K20" s="56"/>
    </row>
    <row r="21" spans="1:11" ht="15.75">
      <c r="A21" s="59"/>
      <c r="B21" s="60"/>
      <c r="C21" s="57"/>
      <c r="D21" s="57"/>
      <c r="E21" s="57"/>
      <c r="F21" s="57"/>
      <c r="G21" s="78"/>
      <c r="H21" s="79"/>
      <c r="I21" s="55"/>
      <c r="J21" s="56"/>
      <c r="K21" s="56"/>
    </row>
    <row r="22" spans="1:11" ht="15.75">
      <c r="A22" s="80"/>
      <c r="B22" s="57"/>
      <c r="C22" s="57"/>
      <c r="D22" s="57"/>
      <c r="E22" s="57"/>
      <c r="F22" s="81" t="s">
        <v>305</v>
      </c>
      <c r="G22" s="63"/>
      <c r="H22" s="82">
        <f t="shared" ref="H22:H27" si="0">IF(G22="x",1,0)</f>
        <v>0</v>
      </c>
      <c r="I22" s="55">
        <v>1</v>
      </c>
      <c r="J22" s="56"/>
      <c r="K22" s="56"/>
    </row>
    <row r="23" spans="1:11" ht="15.75">
      <c r="A23" s="80"/>
      <c r="B23" s="57"/>
      <c r="C23" s="57"/>
      <c r="D23" s="57"/>
      <c r="E23" s="57"/>
      <c r="F23" s="81" t="s">
        <v>306</v>
      </c>
      <c r="G23" s="63" t="s">
        <v>303</v>
      </c>
      <c r="H23" s="82">
        <f t="shared" si="0"/>
        <v>1</v>
      </c>
      <c r="I23" s="55">
        <v>2</v>
      </c>
      <c r="J23" s="56"/>
      <c r="K23" s="56"/>
    </row>
    <row r="24" spans="1:11" ht="15.75">
      <c r="A24" s="80"/>
      <c r="B24" s="57"/>
      <c r="C24" s="57"/>
      <c r="D24" s="57"/>
      <c r="E24" s="57"/>
      <c r="F24" s="81" t="s">
        <v>307</v>
      </c>
      <c r="G24" s="63"/>
      <c r="H24" s="82">
        <f t="shared" si="0"/>
        <v>0</v>
      </c>
      <c r="I24" s="55">
        <v>3</v>
      </c>
      <c r="J24" s="56"/>
      <c r="K24" s="56"/>
    </row>
    <row r="25" spans="1:11" ht="15.75">
      <c r="A25" s="80"/>
      <c r="B25" s="57"/>
      <c r="C25" s="57"/>
      <c r="D25" s="57"/>
      <c r="E25" s="57"/>
      <c r="F25" s="81" t="s">
        <v>308</v>
      </c>
      <c r="G25" s="63"/>
      <c r="H25" s="82">
        <f t="shared" si="0"/>
        <v>0</v>
      </c>
      <c r="I25" s="55">
        <v>4</v>
      </c>
      <c r="J25" s="56"/>
      <c r="K25" s="56"/>
    </row>
    <row r="26" spans="1:11" ht="15.75">
      <c r="A26" s="80"/>
      <c r="B26" s="57"/>
      <c r="C26" s="57"/>
      <c r="D26" s="57"/>
      <c r="E26" s="57"/>
      <c r="F26" s="81" t="s">
        <v>309</v>
      </c>
      <c r="G26" s="63"/>
      <c r="H26" s="82">
        <f t="shared" si="0"/>
        <v>0</v>
      </c>
      <c r="I26" s="55">
        <v>5</v>
      </c>
      <c r="J26" s="56"/>
      <c r="K26" s="56"/>
    </row>
    <row r="27" spans="1:11" ht="15.75">
      <c r="A27" s="80"/>
      <c r="B27" s="250" t="str">
        <f>IF(AND(C16="x",G27="x"),"NÃO HÁ DESONERAÇÃO PARA FORNECIMENTO DE MATERIAIS","")</f>
        <v/>
      </c>
      <c r="C27" s="250"/>
      <c r="D27" s="250"/>
      <c r="E27" s="57"/>
      <c r="F27" s="81" t="s">
        <v>310</v>
      </c>
      <c r="G27" s="63"/>
      <c r="H27" s="82">
        <f t="shared" si="0"/>
        <v>0</v>
      </c>
      <c r="I27" s="55">
        <v>6</v>
      </c>
      <c r="J27" s="56"/>
      <c r="K27" s="56"/>
    </row>
    <row r="28" spans="1:11" ht="16.5" thickBot="1">
      <c r="A28" s="70"/>
      <c r="B28" s="233" t="str">
        <f>IF(H28&gt;1,"SELECIONE SOMENTE UM TIPO DE SERVIÇO",IF(H28=0,"SELECIONE UM TIPO DE SERVIÇO",""))</f>
        <v/>
      </c>
      <c r="C28" s="233"/>
      <c r="D28" s="83"/>
      <c r="E28" s="83"/>
      <c r="F28" s="84"/>
      <c r="G28" s="85"/>
      <c r="H28" s="86">
        <f>SUM(H22:H27)</f>
        <v>1</v>
      </c>
      <c r="I28" s="55"/>
      <c r="J28" s="56"/>
      <c r="K28" s="56"/>
    </row>
    <row r="29" spans="1:11" ht="15.75" thickBot="1">
      <c r="A29" s="73"/>
      <c r="B29" s="73"/>
      <c r="C29" s="73"/>
      <c r="D29" s="73"/>
      <c r="E29" s="87"/>
      <c r="F29" s="87"/>
      <c r="G29" s="55"/>
      <c r="H29" s="55"/>
      <c r="I29" s="55"/>
      <c r="J29" s="56"/>
      <c r="K29" s="56"/>
    </row>
    <row r="30" spans="1:11" ht="15.75">
      <c r="A30" s="248" t="s">
        <v>311</v>
      </c>
      <c r="B30" s="249"/>
      <c r="C30" s="75"/>
      <c r="D30" s="75"/>
      <c r="E30" s="255"/>
      <c r="F30" s="255"/>
      <c r="G30" s="88" t="s">
        <v>312</v>
      </c>
      <c r="H30" s="89"/>
      <c r="I30" s="55"/>
      <c r="J30" s="56"/>
      <c r="K30" s="56"/>
    </row>
    <row r="31" spans="1:11">
      <c r="A31" s="90"/>
      <c r="B31" s="91"/>
      <c r="C31" s="91"/>
      <c r="D31" s="91"/>
      <c r="E31" s="91"/>
      <c r="F31" s="91"/>
      <c r="G31" s="67"/>
      <c r="H31" s="92"/>
      <c r="I31" s="55"/>
      <c r="J31" s="56" t="s">
        <v>313</v>
      </c>
      <c r="K31" s="56" t="s">
        <v>314</v>
      </c>
    </row>
    <row r="32" spans="1:11">
      <c r="A32" s="90"/>
      <c r="B32" s="93" t="s">
        <v>315</v>
      </c>
      <c r="C32" s="94"/>
      <c r="D32" s="94" t="str">
        <f>IF(AND(G32&gt;=J32,G32&lt;=K32),"","FORA DO LIMITE")</f>
        <v/>
      </c>
      <c r="E32" s="94"/>
      <c r="F32" s="95" t="s">
        <v>316</v>
      </c>
      <c r="G32" s="96">
        <v>4.0099999999999997E-2</v>
      </c>
      <c r="H32" s="92"/>
      <c r="I32" s="55"/>
      <c r="J32" s="56">
        <f>VLOOKUP($I$20,[5]Referências!A12:D18,2,FALSE)</f>
        <v>3.7999999999999999E-2</v>
      </c>
      <c r="K32" s="56">
        <f>VLOOKUP($I$20,[5]Referências!A12:D18,4,FALSE)</f>
        <v>4.6699999999999998E-2</v>
      </c>
    </row>
    <row r="33" spans="1:11">
      <c r="A33" s="90"/>
      <c r="B33" s="97"/>
      <c r="C33" s="91"/>
      <c r="D33" s="91"/>
      <c r="E33" s="91"/>
      <c r="F33" s="81"/>
      <c r="G33" s="98"/>
      <c r="H33" s="92"/>
      <c r="I33" s="55"/>
      <c r="J33" s="56"/>
      <c r="K33" s="56"/>
    </row>
    <row r="34" spans="1:11">
      <c r="A34" s="90"/>
      <c r="B34" s="93" t="s">
        <v>317</v>
      </c>
      <c r="C34" s="94"/>
      <c r="D34" s="94" t="str">
        <f>IF(AND(G34&gt;=J34,G34&lt;=K34),"","FORA DO LIMITE")</f>
        <v/>
      </c>
      <c r="E34" s="94"/>
      <c r="F34" s="95" t="s">
        <v>318</v>
      </c>
      <c r="G34" s="99">
        <v>1.11E-2</v>
      </c>
      <c r="H34" s="100"/>
      <c r="I34" s="55"/>
      <c r="J34" s="56">
        <f>VLOOKUP($I$20,[5]Referências!A39:D45,2,FALSE)</f>
        <v>1.0200000000000001E-2</v>
      </c>
      <c r="K34" s="56">
        <f>VLOOKUP($I$20,[5]Referências!A39:D45,4,FALSE)</f>
        <v>1.21E-2</v>
      </c>
    </row>
    <row r="35" spans="1:11">
      <c r="A35" s="90"/>
      <c r="B35" s="97"/>
      <c r="C35" s="91"/>
      <c r="D35" s="91"/>
      <c r="E35" s="91"/>
      <c r="F35" s="81"/>
      <c r="G35" s="101"/>
      <c r="H35" s="100"/>
      <c r="I35" s="55"/>
      <c r="J35" s="56"/>
      <c r="K35" s="56"/>
    </row>
    <row r="36" spans="1:11" ht="15.75">
      <c r="A36" s="90"/>
      <c r="B36" s="102" t="s">
        <v>319</v>
      </c>
      <c r="C36" s="103"/>
      <c r="D36" s="103"/>
      <c r="E36" s="103"/>
      <c r="F36" s="104"/>
      <c r="G36" s="105"/>
      <c r="H36" s="106"/>
      <c r="I36" s="55"/>
      <c r="J36" s="56"/>
      <c r="K36" s="56"/>
    </row>
    <row r="37" spans="1:11" ht="15.75">
      <c r="A37" s="90"/>
      <c r="B37" s="107"/>
      <c r="C37" s="91"/>
      <c r="D37" s="91"/>
      <c r="E37" s="91"/>
      <c r="F37" s="81" t="s">
        <v>320</v>
      </c>
      <c r="G37" s="108">
        <v>4.0000000000000001E-3</v>
      </c>
      <c r="H37" s="109"/>
      <c r="I37" s="55"/>
      <c r="J37" s="56">
        <f>VLOOKUP($I$20,[5]Referências!A21:D27,2,FALSE)</f>
        <v>3.2000000000000002E-3</v>
      </c>
      <c r="K37" s="56">
        <f>VLOOKUP($I$20,[5]Referências!A21:D27,4,FALSE)</f>
        <v>7.4000000000000003E-3</v>
      </c>
    </row>
    <row r="38" spans="1:11">
      <c r="A38" s="90"/>
      <c r="B38" s="110"/>
      <c r="C38" s="111"/>
      <c r="D38" s="111"/>
      <c r="E38" s="111"/>
      <c r="F38" s="112" t="s">
        <v>321</v>
      </c>
      <c r="G38" s="113">
        <v>5.5999999999999999E-3</v>
      </c>
      <c r="H38" s="92"/>
      <c r="I38" s="55"/>
      <c r="J38" s="56">
        <f>VLOOKUP($I$20,[5]Referências!A30:D36,2,FALSE)</f>
        <v>5.0000000000000001E-3</v>
      </c>
      <c r="K38" s="56">
        <f>VLOOKUP($I$20,[5]Referências!A30:D36,4,FALSE)</f>
        <v>9.7000000000000003E-3</v>
      </c>
    </row>
    <row r="39" spans="1:11" ht="15.75">
      <c r="A39" s="90"/>
      <c r="B39" s="91"/>
      <c r="C39" s="91"/>
      <c r="D39" s="91"/>
      <c r="E39" s="91"/>
      <c r="F39" s="81"/>
      <c r="G39" s="101"/>
      <c r="H39" s="109"/>
      <c r="I39" s="55"/>
      <c r="J39" s="56"/>
      <c r="K39" s="56"/>
    </row>
    <row r="40" spans="1:11" ht="15.75">
      <c r="A40" s="90"/>
      <c r="B40" s="62" t="s">
        <v>322</v>
      </c>
      <c r="C40" s="94"/>
      <c r="D40" s="94" t="str">
        <f t="shared" ref="D40" si="1">IF(AND(G40&gt;=J40,G40&lt;=K40),"","FORA DO LIMITE")</f>
        <v/>
      </c>
      <c r="E40" s="94"/>
      <c r="F40" s="95" t="s">
        <v>323</v>
      </c>
      <c r="G40" s="99">
        <v>7.2999999999999995E-2</v>
      </c>
      <c r="H40" s="109"/>
      <c r="I40" s="55"/>
      <c r="J40" s="56">
        <f>VLOOKUP($I$20,[5]Referências!A48:D54,2,FALSE)</f>
        <v>6.6400000000000001E-2</v>
      </c>
      <c r="K40" s="56">
        <f>VLOOKUP($I$20,[5]Referências!A48:D54,4,FALSE)</f>
        <v>8.6900000000000005E-2</v>
      </c>
    </row>
    <row r="41" spans="1:11" ht="15.75">
      <c r="A41" s="90"/>
      <c r="B41" s="91"/>
      <c r="C41" s="91"/>
      <c r="D41" s="91"/>
      <c r="E41" s="91"/>
      <c r="F41" s="81"/>
      <c r="G41" s="101"/>
      <c r="H41" s="109"/>
      <c r="I41" s="55"/>
      <c r="J41" s="56"/>
      <c r="K41" s="56"/>
    </row>
    <row r="42" spans="1:11" ht="15.75">
      <c r="A42" s="90"/>
      <c r="B42" s="102" t="s">
        <v>324</v>
      </c>
      <c r="C42" s="103"/>
      <c r="D42" s="103"/>
      <c r="E42" s="103"/>
      <c r="F42" s="104"/>
      <c r="G42" s="105"/>
      <c r="H42" s="109"/>
      <c r="I42" s="55"/>
      <c r="J42" s="56"/>
      <c r="K42" s="56"/>
    </row>
    <row r="43" spans="1:11">
      <c r="A43" s="90"/>
      <c r="B43" s="114"/>
      <c r="C43" s="91"/>
      <c r="D43" s="91"/>
      <c r="E43" s="91"/>
      <c r="F43" s="81" t="str">
        <f>IF(AND(C16="X",C16&lt;&gt;C17,I20&lt;&gt;6,F17&lt;&gt;"X"),"INSS =","")</f>
        <v/>
      </c>
      <c r="G43" s="115" t="str">
        <f>IF(AND(C16="x",I20&lt;&gt;6,B18&lt;&gt;"SELECIONE SOMENTE UM TIPO DE BDI"),K43,"")</f>
        <v/>
      </c>
      <c r="H43" s="116"/>
      <c r="I43" s="55"/>
      <c r="J43" s="56">
        <v>0</v>
      </c>
      <c r="K43" s="56">
        <v>4.4999999999999998E-2</v>
      </c>
    </row>
    <row r="44" spans="1:11">
      <c r="A44" s="90"/>
      <c r="B44" s="256" t="str">
        <f>IF(AND(G44&lt;&gt;"",I20=6),"APAGUE O PERCENTUAL DESTA LINHA","")</f>
        <v/>
      </c>
      <c r="C44" s="250"/>
      <c r="D44" s="91" t="str">
        <f>IF(B44="APAGUE O PERCENTUAL DESTA LINHA","",IF(AND(G44&gt;=J44,G44&lt;=K44),"","FORA DO LIMITE"))</f>
        <v/>
      </c>
      <c r="E44" s="91"/>
      <c r="F44" s="81" t="str">
        <f>IF(I20=6,"","ISSQN =")</f>
        <v>ISSQN =</v>
      </c>
      <c r="G44" s="108">
        <v>0.03</v>
      </c>
      <c r="H44" s="116"/>
      <c r="I44" s="55"/>
      <c r="J44" s="56">
        <v>1.2E-2</v>
      </c>
      <c r="K44" s="56">
        <v>0.03</v>
      </c>
    </row>
    <row r="45" spans="1:11">
      <c r="A45" s="90"/>
      <c r="B45" s="107"/>
      <c r="C45" s="91"/>
      <c r="D45" s="91" t="str">
        <f>IF(AND(G45&gt;=J45,G45&lt;=K45),"","FORA DO LIMITE")</f>
        <v/>
      </c>
      <c r="E45" s="91"/>
      <c r="F45" s="81" t="s">
        <v>325</v>
      </c>
      <c r="G45" s="117">
        <f>J45</f>
        <v>6.4999999999999997E-3</v>
      </c>
      <c r="H45" s="116"/>
      <c r="I45" s="55"/>
      <c r="J45" s="56">
        <v>6.4999999999999997E-3</v>
      </c>
      <c r="K45" s="56">
        <v>6.4999999999999997E-3</v>
      </c>
    </row>
    <row r="46" spans="1:11">
      <c r="A46" s="90"/>
      <c r="B46" s="107"/>
      <c r="C46" s="91"/>
      <c r="D46" s="91" t="str">
        <f t="shared" ref="D46" si="2">IF(AND(G46&gt;=J46,G46&lt;=K46),"","FORA DO LIMITE")</f>
        <v/>
      </c>
      <c r="E46" s="91"/>
      <c r="F46" s="81" t="s">
        <v>326</v>
      </c>
      <c r="G46" s="117">
        <f>J46</f>
        <v>0.03</v>
      </c>
      <c r="H46" s="116"/>
      <c r="I46" s="55"/>
      <c r="J46" s="56">
        <v>0.03</v>
      </c>
      <c r="K46" s="56">
        <v>0.03</v>
      </c>
    </row>
    <row r="47" spans="1:11" ht="15.75">
      <c r="A47" s="90"/>
      <c r="B47" s="110"/>
      <c r="C47" s="111"/>
      <c r="D47" s="111"/>
      <c r="E47" s="111"/>
      <c r="F47" s="112" t="s">
        <v>327</v>
      </c>
      <c r="G47" s="118">
        <f>SUM(G43:G46)</f>
        <v>6.6500000000000004E-2</v>
      </c>
      <c r="H47" s="109"/>
      <c r="I47" s="55"/>
      <c r="J47" s="56"/>
      <c r="K47" s="56"/>
    </row>
    <row r="48" spans="1:11" ht="16.5" thickBot="1">
      <c r="A48" s="119"/>
      <c r="B48" s="84"/>
      <c r="C48" s="84"/>
      <c r="D48" s="84"/>
      <c r="E48" s="84"/>
      <c r="F48" s="120"/>
      <c r="G48" s="121"/>
      <c r="H48" s="122"/>
      <c r="I48" s="55"/>
      <c r="J48" s="56"/>
      <c r="K48" s="56"/>
    </row>
    <row r="49" spans="1:11" ht="15.75" thickBot="1">
      <c r="A49" s="87"/>
      <c r="B49" s="87"/>
      <c r="C49" s="87"/>
      <c r="D49" s="87"/>
      <c r="E49" s="87"/>
      <c r="F49" s="123"/>
      <c r="G49" s="124"/>
      <c r="H49" s="125"/>
      <c r="I49" s="55"/>
      <c r="J49" s="56"/>
      <c r="K49" s="56"/>
    </row>
    <row r="50" spans="1:11" ht="15.75">
      <c r="A50" s="248" t="s">
        <v>328</v>
      </c>
      <c r="B50" s="249"/>
      <c r="C50" s="75"/>
      <c r="D50" s="75"/>
      <c r="E50" s="75"/>
      <c r="F50" s="75"/>
      <c r="G50" s="88"/>
      <c r="H50" s="89"/>
      <c r="I50" s="55"/>
      <c r="J50" s="56" t="s">
        <v>329</v>
      </c>
      <c r="K50" s="56"/>
    </row>
    <row r="51" spans="1:11">
      <c r="A51" s="90"/>
      <c r="B51" s="91"/>
      <c r="C51" s="91"/>
      <c r="D51" s="91"/>
      <c r="E51" s="91"/>
      <c r="F51" s="91"/>
      <c r="G51" s="67"/>
      <c r="H51" s="92"/>
      <c r="I51" s="55"/>
      <c r="J51" s="126">
        <v>1</v>
      </c>
      <c r="K51" s="56" t="str">
        <f>IF(OR(B18="SELECIONE UM TIPO DE BDI",B18="SELECIONE SOMENTE UM TIPO DE BDI"),"VER TIPO DE BDI","OK")</f>
        <v>OK</v>
      </c>
    </row>
    <row r="52" spans="1:11">
      <c r="A52" s="90"/>
      <c r="B52" s="91"/>
      <c r="C52" s="91"/>
      <c r="D52" s="91"/>
      <c r="E52" s="91"/>
      <c r="F52" s="91"/>
      <c r="G52" s="67"/>
      <c r="H52" s="92"/>
      <c r="I52" s="55"/>
      <c r="J52" s="126">
        <v>2</v>
      </c>
      <c r="K52" s="56" t="str">
        <f>IF(OR(B28="SELECIONE SOMENTE UM TIPO DE SERVIÇO",B28="SELECIONE UM TIPO DE SERVIÇO",B27="NÃO HÁ DESONERAÇÃO PARA FORNECIMENTO DE MATERIAIS"),"VER TIPO DE SERVIÇO","OK")</f>
        <v>OK</v>
      </c>
    </row>
    <row r="53" spans="1:11">
      <c r="A53" s="90"/>
      <c r="B53" s="91"/>
      <c r="C53" s="91"/>
      <c r="D53" s="91"/>
      <c r="E53" s="91"/>
      <c r="F53" s="91"/>
      <c r="G53" s="67"/>
      <c r="H53" s="92"/>
      <c r="I53" s="55"/>
      <c r="J53" s="126">
        <v>3</v>
      </c>
      <c r="K53" s="56" t="str">
        <f t="shared" ref="K53:K54" si="3">IF(OR(B29="SELECIONE SOMENTE UM TIPO DE SERVIÇO",B29="SELECIONE UM TIPO DE SERVIÇO",B28="NÃO HÁ DESONERAÇÃO PARA FORNECIMENTO DE MATERIAIS"),"VER TIPO DE SERVIÇO","OK")</f>
        <v>OK</v>
      </c>
    </row>
    <row r="54" spans="1:11">
      <c r="A54" s="90"/>
      <c r="B54" s="91"/>
      <c r="C54" s="91"/>
      <c r="D54" s="91"/>
      <c r="E54" s="91"/>
      <c r="F54" s="91"/>
      <c r="G54" s="67"/>
      <c r="H54" s="92"/>
      <c r="I54" s="55"/>
      <c r="J54" s="126">
        <v>4</v>
      </c>
      <c r="K54" s="56" t="str">
        <f t="shared" si="3"/>
        <v>OK</v>
      </c>
    </row>
    <row r="55" spans="1:11">
      <c r="A55" s="90"/>
      <c r="B55" s="91"/>
      <c r="C55" s="91"/>
      <c r="D55" s="91"/>
      <c r="E55" s="91"/>
      <c r="F55" s="91"/>
      <c r="G55" s="67"/>
      <c r="H55" s="92"/>
      <c r="I55" s="55"/>
      <c r="J55" s="126"/>
      <c r="K55" s="56"/>
    </row>
    <row r="56" spans="1:11">
      <c r="A56" s="90"/>
      <c r="B56" s="91"/>
      <c r="C56" s="91"/>
      <c r="D56" s="91"/>
      <c r="E56" s="91"/>
      <c r="F56" s="91"/>
      <c r="G56" s="67"/>
      <c r="H56" s="92"/>
      <c r="I56" s="55"/>
      <c r="J56" s="56"/>
      <c r="K56" s="56"/>
    </row>
    <row r="57" spans="1:11">
      <c r="A57" s="90"/>
      <c r="B57" s="91"/>
      <c r="C57" s="91"/>
      <c r="D57" s="91"/>
      <c r="E57" s="91"/>
      <c r="F57" s="91"/>
      <c r="G57" s="67"/>
      <c r="H57" s="92"/>
      <c r="I57" s="55"/>
      <c r="J57" s="56"/>
      <c r="K57" s="56"/>
    </row>
    <row r="58" spans="1:11">
      <c r="A58" s="90" t="s">
        <v>330</v>
      </c>
      <c r="B58" s="65" t="s">
        <v>331</v>
      </c>
      <c r="C58" s="91"/>
      <c r="D58" s="91"/>
      <c r="E58" s="91"/>
      <c r="F58" s="91"/>
      <c r="G58" s="67"/>
      <c r="H58" s="92"/>
      <c r="I58" s="55"/>
      <c r="J58" s="56"/>
      <c r="K58" s="56"/>
    </row>
    <row r="59" spans="1:11">
      <c r="A59" s="90" t="s">
        <v>332</v>
      </c>
      <c r="B59" s="65" t="s">
        <v>333</v>
      </c>
      <c r="C59" s="91"/>
      <c r="D59" s="91"/>
      <c r="E59" s="91"/>
      <c r="F59" s="91"/>
      <c r="G59" s="67"/>
      <c r="H59" s="92"/>
      <c r="I59" s="55"/>
      <c r="J59" s="56"/>
      <c r="K59" s="56"/>
    </row>
    <row r="60" spans="1:11">
      <c r="A60" s="90" t="s">
        <v>334</v>
      </c>
      <c r="B60" s="65" t="s">
        <v>335</v>
      </c>
      <c r="C60" s="91"/>
      <c r="D60" s="91"/>
      <c r="E60" s="91"/>
      <c r="F60" s="91"/>
      <c r="G60" s="67"/>
      <c r="H60" s="92"/>
      <c r="I60" s="55"/>
      <c r="J60" s="56"/>
      <c r="K60" s="56"/>
    </row>
    <row r="61" spans="1:11">
      <c r="A61" s="90" t="s">
        <v>318</v>
      </c>
      <c r="B61" s="65" t="s">
        <v>336</v>
      </c>
      <c r="C61" s="91"/>
      <c r="D61" s="91"/>
      <c r="E61" s="91"/>
      <c r="F61" s="91"/>
      <c r="G61" s="67"/>
      <c r="H61" s="92"/>
      <c r="I61" s="55"/>
      <c r="J61" s="56"/>
      <c r="K61" s="56"/>
    </row>
    <row r="62" spans="1:11">
      <c r="A62" s="90" t="s">
        <v>323</v>
      </c>
      <c r="B62" s="65" t="s">
        <v>337</v>
      </c>
      <c r="C62" s="91"/>
      <c r="D62" s="91"/>
      <c r="E62" s="91"/>
      <c r="F62" s="91"/>
      <c r="G62" s="67"/>
      <c r="H62" s="92"/>
      <c r="I62" s="55"/>
      <c r="J62" s="56"/>
      <c r="K62" s="56"/>
    </row>
    <row r="63" spans="1:11">
      <c r="A63" s="90" t="s">
        <v>338</v>
      </c>
      <c r="B63" s="65" t="s">
        <v>339</v>
      </c>
      <c r="C63" s="91"/>
      <c r="D63" s="91"/>
      <c r="E63" s="91"/>
      <c r="F63" s="91"/>
      <c r="G63" s="67"/>
      <c r="H63" s="92"/>
      <c r="I63" s="55"/>
      <c r="J63" s="56"/>
      <c r="K63" s="56"/>
    </row>
    <row r="64" spans="1:11" ht="15.75" thickBot="1">
      <c r="A64" s="119"/>
      <c r="B64" s="127"/>
      <c r="C64" s="84"/>
      <c r="D64" s="84"/>
      <c r="E64" s="84"/>
      <c r="F64" s="84"/>
      <c r="G64" s="128"/>
      <c r="H64" s="129"/>
      <c r="I64" s="55"/>
      <c r="J64" s="56"/>
      <c r="K64" s="56"/>
    </row>
    <row r="65" spans="1:11" ht="15.75" thickBot="1">
      <c r="A65" s="87"/>
      <c r="B65" s="130"/>
      <c r="C65" s="87"/>
      <c r="D65" s="87"/>
      <c r="E65" s="87"/>
      <c r="F65" s="87"/>
      <c r="G65" s="55"/>
      <c r="H65" s="55"/>
      <c r="I65" s="55"/>
      <c r="J65" s="56"/>
      <c r="K65" s="56"/>
    </row>
    <row r="66" spans="1:11" ht="15.75">
      <c r="A66" s="248" t="s">
        <v>340</v>
      </c>
      <c r="B66" s="249"/>
      <c r="C66" s="131"/>
      <c r="D66" s="131"/>
      <c r="E66" s="249" t="s">
        <v>341</v>
      </c>
      <c r="F66" s="249"/>
      <c r="G66" s="88"/>
      <c r="H66" s="89"/>
      <c r="I66" s="132">
        <f>SUM(1+G32,G37,G38)</f>
        <v>1.0497000000000001</v>
      </c>
      <c r="J66" s="56"/>
      <c r="K66" s="56"/>
    </row>
    <row r="67" spans="1:11" ht="15.75">
      <c r="A67" s="59"/>
      <c r="B67" s="60"/>
      <c r="C67" s="91"/>
      <c r="D67" s="91"/>
      <c r="E67" s="91"/>
      <c r="F67" s="91"/>
      <c r="G67" s="67"/>
      <c r="H67" s="92"/>
      <c r="I67" s="55">
        <f>1+G34</f>
        <v>1.0111000000000001</v>
      </c>
      <c r="J67" s="56"/>
      <c r="K67" s="56"/>
    </row>
    <row r="68" spans="1:11">
      <c r="A68" s="90"/>
      <c r="B68" s="133" t="s">
        <v>342</v>
      </c>
      <c r="C68" s="134">
        <f>IF(C17="X",VLOOKUP(I20,[5]Referências!A57:D63,2,FALSE),VLOOKUP(I20,[5]Referências!A57:D63,2,FALSE))</f>
        <v>0.19600000000000001</v>
      </c>
      <c r="D68" s="97" t="str">
        <f>IF(AND(C68&gt;I71,C17="X"),"BDI ABAIXO","")</f>
        <v/>
      </c>
      <c r="E68" s="133" t="s">
        <v>342</v>
      </c>
      <c r="F68" s="134">
        <f>IF(C16="X",VLOOKUP(I20,[5]Referências!A66:D72,2,FALSE),VLOOKUP(I20,[5]Referências!A66:D72,2,FALSE))</f>
        <v>0.25600000000000001</v>
      </c>
      <c r="G68" s="97" t="str">
        <f>IF(AND(F68&gt;I71,C16="X"),"BDI ABAIXO","")</f>
        <v/>
      </c>
      <c r="H68" s="92"/>
      <c r="I68" s="55">
        <f>1+G40</f>
        <v>1.073</v>
      </c>
      <c r="J68" s="56"/>
      <c r="K68" s="56"/>
    </row>
    <row r="69" spans="1:11">
      <c r="A69" s="90"/>
      <c r="B69" s="133" t="s">
        <v>343</v>
      </c>
      <c r="C69" s="134">
        <f>IF(C17="X",VLOOKUP(I20,[5]Referências!A57:D63,4,FALSE),VLOOKUP(I20,[5]Referências!A57:D63,4,FALSE))</f>
        <v>0.24229999999999999</v>
      </c>
      <c r="D69" s="97"/>
      <c r="E69" s="133" t="s">
        <v>343</v>
      </c>
      <c r="F69" s="134">
        <f>IF(C16="X",VLOOKUP(I20,[5]Referências!A66:D72,4,FALSE),VLOOKUP(I20,[5]Referências!A66:D72,4,FALSE))</f>
        <v>0.30520000000000003</v>
      </c>
      <c r="G69" s="97" t="str">
        <f>IF(AND(F69&lt;I71,C16="X"),"BDI ACIMA","")</f>
        <v/>
      </c>
      <c r="H69" s="92"/>
      <c r="I69" s="55">
        <f>1-G47</f>
        <v>0.9335</v>
      </c>
      <c r="J69" s="56"/>
      <c r="K69" s="56"/>
    </row>
    <row r="70" spans="1:11" ht="15.75" thickBot="1">
      <c r="A70" s="119"/>
      <c r="B70" s="127"/>
      <c r="C70" s="84"/>
      <c r="D70" s="135"/>
      <c r="E70" s="84"/>
      <c r="F70" s="135"/>
      <c r="G70" s="128"/>
      <c r="H70" s="129"/>
      <c r="I70" s="55">
        <f>I66*I67*I68/I69</f>
        <v>1.2199575167755761</v>
      </c>
      <c r="J70" s="56"/>
      <c r="K70" s="56"/>
    </row>
    <row r="71" spans="1:11" ht="15.75" thickBot="1">
      <c r="A71" s="87"/>
      <c r="B71" s="87"/>
      <c r="C71" s="87"/>
      <c r="D71" s="87"/>
      <c r="E71" s="87"/>
      <c r="F71" s="87"/>
      <c r="G71" s="55"/>
      <c r="H71" s="55"/>
      <c r="I71" s="55">
        <f>ROUND(I70-1,4)</f>
        <v>0.22</v>
      </c>
      <c r="J71" s="56"/>
      <c r="K71" s="56"/>
    </row>
    <row r="72" spans="1:11" ht="15.75" thickBot="1">
      <c r="A72" s="87"/>
      <c r="B72" s="87"/>
      <c r="C72" s="87"/>
      <c r="D72" s="136"/>
      <c r="E72" s="251" t="s">
        <v>344</v>
      </c>
      <c r="F72" s="252"/>
      <c r="G72" s="137">
        <f>ROUNDDOWN((((1+(G32+G38+G37))*(1+G34)*(1+G40))/(1-(G47))-1),4)</f>
        <v>0.21990000000000001</v>
      </c>
      <c r="H72" s="138" t="str">
        <f>IF(AND(M72&gt;=P72,M72&lt;=Q72),"","FORA DO LIMITE")</f>
        <v/>
      </c>
      <c r="I72" s="139" t="e">
        <f>#REF!</f>
        <v>#REF!</v>
      </c>
      <c r="J72" s="56"/>
      <c r="K72" s="56"/>
    </row>
    <row r="73" spans="1:11">
      <c r="A73" s="87"/>
      <c r="B73" s="87"/>
      <c r="C73" s="87"/>
      <c r="D73" s="87"/>
      <c r="E73" s="73"/>
      <c r="F73" s="73"/>
      <c r="G73" s="140"/>
      <c r="H73" s="140"/>
      <c r="I73" s="87"/>
      <c r="J73" s="56"/>
      <c r="K73" s="56"/>
    </row>
    <row r="74" spans="1:11" ht="15.75">
      <c r="A74" s="73"/>
      <c r="B74" s="60" t="s">
        <v>345</v>
      </c>
      <c r="C74" s="73"/>
      <c r="D74" s="73"/>
      <c r="E74" s="87"/>
      <c r="F74" s="87"/>
      <c r="G74" s="87"/>
      <c r="H74" s="87"/>
      <c r="I74" s="87"/>
      <c r="J74" s="56"/>
      <c r="K74" s="56"/>
    </row>
    <row r="75" spans="1:11">
      <c r="A75" s="130"/>
      <c r="B75" s="141" t="s">
        <v>346</v>
      </c>
      <c r="C75" s="142"/>
      <c r="D75" s="142"/>
      <c r="E75" s="87"/>
      <c r="F75" s="87"/>
      <c r="G75" s="253"/>
      <c r="H75" s="253"/>
      <c r="I75" s="55"/>
      <c r="J75" s="56"/>
      <c r="K75" s="56"/>
    </row>
    <row r="76" spans="1:11">
      <c r="A76" s="87"/>
      <c r="B76" s="141" t="s">
        <v>347</v>
      </c>
      <c r="C76" s="143"/>
      <c r="D76" s="87"/>
      <c r="E76" s="87"/>
      <c r="F76" s="87"/>
      <c r="G76" s="254"/>
      <c r="H76" s="254"/>
      <c r="I76" s="55"/>
      <c r="J76" s="56"/>
      <c r="K76" s="56"/>
    </row>
    <row r="77" spans="1:11">
      <c r="A77" s="87"/>
      <c r="B77" s="141" t="s">
        <v>348</v>
      </c>
      <c r="C77" s="87"/>
      <c r="D77" s="87"/>
      <c r="E77" s="87"/>
      <c r="F77" s="139"/>
      <c r="G77" s="55"/>
      <c r="H77" s="55"/>
      <c r="I77" s="55"/>
      <c r="J77" s="56"/>
      <c r="K77" s="56"/>
    </row>
    <row r="78" spans="1:11">
      <c r="A78" s="144"/>
      <c r="B78" s="144"/>
      <c r="C78" s="144"/>
      <c r="D78" s="144"/>
      <c r="E78" s="144"/>
      <c r="F78" s="144"/>
      <c r="G78" s="145"/>
      <c r="H78" s="145"/>
      <c r="I78" s="145"/>
      <c r="J78" s="146"/>
      <c r="K78" s="146"/>
    </row>
    <row r="79" spans="1:11" ht="56.25" customHeight="1"/>
    <row r="80" spans="1:11" ht="73.5" customHeight="1">
      <c r="A80" s="215" t="s">
        <v>22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</row>
  </sheetData>
  <mergeCells count="22">
    <mergeCell ref="E72:F72"/>
    <mergeCell ref="G75:H75"/>
    <mergeCell ref="G76:H76"/>
    <mergeCell ref="A80:K80"/>
    <mergeCell ref="A30:B30"/>
    <mergeCell ref="E30:F30"/>
    <mergeCell ref="B44:C44"/>
    <mergeCell ref="A50:B50"/>
    <mergeCell ref="A66:B66"/>
    <mergeCell ref="E66:F66"/>
    <mergeCell ref="B28:C28"/>
    <mergeCell ref="A7:H7"/>
    <mergeCell ref="A8:H8"/>
    <mergeCell ref="A9:H9"/>
    <mergeCell ref="A10:H10"/>
    <mergeCell ref="A11:H11"/>
    <mergeCell ref="B12:E12"/>
    <mergeCell ref="A14:B14"/>
    <mergeCell ref="B18:C18"/>
    <mergeCell ref="E18:G18"/>
    <mergeCell ref="A20:B20"/>
    <mergeCell ref="B27:D27"/>
  </mergeCells>
  <conditionalFormatting sqref="B28">
    <cfRule type="cellIs" dxfId="24" priority="25" operator="equal">
      <formula>"SELECIONE SOMENTE UM TIPO DE SERVIÇO"</formula>
    </cfRule>
  </conditionalFormatting>
  <conditionalFormatting sqref="D32 D44:D46">
    <cfRule type="cellIs" dxfId="23" priority="24" operator="equal">
      <formula>"FORA DO LIMITE"</formula>
    </cfRule>
  </conditionalFormatting>
  <conditionalFormatting sqref="D34">
    <cfRule type="cellIs" dxfId="22" priority="23" operator="equal">
      <formula>"FORA DO LIMITE"</formula>
    </cfRule>
  </conditionalFormatting>
  <conditionalFormatting sqref="D37">
    <cfRule type="cellIs" dxfId="21" priority="22" operator="equal">
      <formula>"FORA DO LIMITE"</formula>
    </cfRule>
  </conditionalFormatting>
  <conditionalFormatting sqref="D40">
    <cfRule type="cellIs" dxfId="20" priority="20" operator="equal">
      <formula>"FORA DO LIMITE"</formula>
    </cfRule>
  </conditionalFormatting>
  <conditionalFormatting sqref="D38">
    <cfRule type="cellIs" dxfId="19" priority="21" operator="equal">
      <formula>"FORA DO LIMITE"</formula>
    </cfRule>
  </conditionalFormatting>
  <conditionalFormatting sqref="B18">
    <cfRule type="cellIs" dxfId="18" priority="19" operator="equal">
      <formula>"SELECIONE SOMENTE UM TIPO DE BDI"</formula>
    </cfRule>
  </conditionalFormatting>
  <conditionalFormatting sqref="B44:C44">
    <cfRule type="cellIs" dxfId="17" priority="18" operator="equal">
      <formula>"APAGUE O PERCENTUAL DESTA LINHA"</formula>
    </cfRule>
  </conditionalFormatting>
  <conditionalFormatting sqref="G72:H73">
    <cfRule type="cellIs" dxfId="16" priority="1" operator="equal">
      <formula>"VER PERCENTUAIS"</formula>
    </cfRule>
    <cfRule type="cellIs" dxfId="15" priority="13" operator="equal">
      <formula>"VÁRIOS ERROS"</formula>
    </cfRule>
    <cfRule type="cellIs" dxfId="14" priority="14" operator="equal">
      <formula>"BDI FORA DO LIMITE"</formula>
    </cfRule>
    <cfRule type="cellIs" dxfId="13" priority="15" operator="equal">
      <formula>"VER TIPO DE BDI"</formula>
    </cfRule>
    <cfRule type="cellIs" dxfId="12" priority="17" operator="equal">
      <formula>"VER TIPO DE SERVIÇO"</formula>
    </cfRule>
  </conditionalFormatting>
  <conditionalFormatting sqref="C16:C17 G32 G34 G37:G38 G40 G45:G46 G22:G27">
    <cfRule type="cellIs" dxfId="11" priority="16" operator="equal">
      <formula>0</formula>
    </cfRule>
  </conditionalFormatting>
  <conditionalFormatting sqref="E18">
    <cfRule type="cellIs" dxfId="10" priority="12" operator="equal">
      <formula>"SELECIONE SOMENTE UM TIPO DE BDI"</formula>
    </cfRule>
  </conditionalFormatting>
  <conditionalFormatting sqref="E18:G18">
    <cfRule type="cellIs" dxfId="9" priority="7" operator="equal">
      <formula>"SOMENTE HÁ DESONERAÇÃO PARA OBRAS"</formula>
    </cfRule>
    <cfRule type="cellIs" dxfId="8" priority="11" operator="equal">
      <formula>"NÃO HÁ PROJETO PARA FORNECIMENTO"</formula>
    </cfRule>
  </conditionalFormatting>
  <conditionalFormatting sqref="G44">
    <cfRule type="cellIs" dxfId="7" priority="10" operator="equal">
      <formula>0</formula>
    </cfRule>
  </conditionalFormatting>
  <conditionalFormatting sqref="B18:C18 E18:G18">
    <cfRule type="cellIs" dxfId="6" priority="9" operator="equal">
      <formula>"SELECIONE UM TIPO DE BDI"</formula>
    </cfRule>
  </conditionalFormatting>
  <conditionalFormatting sqref="B28:C28">
    <cfRule type="cellIs" dxfId="5" priority="8" operator="equal">
      <formula>"SELECIONE UM TIPO DE SERVIÇO"</formula>
    </cfRule>
  </conditionalFormatting>
  <conditionalFormatting sqref="B27">
    <cfRule type="cellIs" dxfId="4" priority="6" operator="equal">
      <formula>"NÃO HÁ DESONERAÇÃO PARA FORNECIMENTO DE MATERIAIS"</formula>
    </cfRule>
  </conditionalFormatting>
  <conditionalFormatting sqref="D68">
    <cfRule type="cellIs" dxfId="3" priority="5" operator="equal">
      <formula>"BDI ABAIXO"</formula>
    </cfRule>
  </conditionalFormatting>
  <conditionalFormatting sqref="D69">
    <cfRule type="cellIs" dxfId="2" priority="4" operator="equal">
      <formula>"BDI ACIMA"</formula>
    </cfRule>
  </conditionalFormatting>
  <conditionalFormatting sqref="G68">
    <cfRule type="cellIs" dxfId="1" priority="3" operator="equal">
      <formula>"BDI ABAIXO"</formula>
    </cfRule>
  </conditionalFormatting>
  <conditionalFormatting sqref="G69">
    <cfRule type="cellIs" dxfId="0" priority="2" operator="equal">
      <formula>"BDI ACIMA"</formula>
    </cfRule>
  </conditionalFormatting>
  <dataValidations disablePrompts="1" count="3">
    <dataValidation type="list" allowBlank="1" showInputMessage="1" showErrorMessage="1" promptTitle="Alerta" prompt="Digite somente 'X'" sqref="C16:C17 G22:G27">
      <formula1>"x,X"</formula1>
    </dataValidation>
    <dataValidation type="decimal" allowBlank="1" showInputMessage="1" showErrorMessage="1" sqref="G44:G47 G32:G42">
      <formula1>0</formula1>
      <formula2>100</formula2>
    </dataValidation>
    <dataValidation allowBlank="1" promptTitle="Alerta" prompt="Digite somente 'X'" sqref="F16:F17"/>
  </dataValidations>
  <pageMargins left="0.70866141732283472" right="0.51181102362204722" top="1.3779527559055118" bottom="0.27559055118110237" header="0.31496062992125984" footer="0.11811023622047245"/>
  <pageSetup scale="52" orientation="portrait" r:id="rId1"/>
  <headerFooter>
    <oddHeader>&amp;C&amp;G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43"/>
  <sheetViews>
    <sheetView view="pageBreakPreview" topLeftCell="A19" zoomScale="70" zoomScaleNormal="85" zoomScaleSheetLayoutView="70" workbookViewId="0">
      <selection activeCell="A43" sqref="A43:XFD43"/>
    </sheetView>
  </sheetViews>
  <sheetFormatPr defaultRowHeight="12"/>
  <cols>
    <col min="1" max="1" width="9" style="147"/>
    <col min="2" max="3" width="15.125" style="147" customWidth="1"/>
    <col min="4" max="4" width="36.375" style="147" customWidth="1"/>
    <col min="5" max="5" width="10.5" style="149" bestFit="1" customWidth="1"/>
    <col min="6" max="6" width="10" style="147" customWidth="1"/>
    <col min="7" max="7" width="10.125" style="147" customWidth="1"/>
    <col min="8" max="8" width="8.125" style="147" customWidth="1"/>
    <col min="9" max="10" width="5.875" style="147" customWidth="1"/>
    <col min="11" max="11" width="8" style="147" customWidth="1"/>
    <col min="12" max="12" width="12.625" style="147" customWidth="1"/>
    <col min="13" max="13" width="5.25" style="147" bestFit="1" customWidth="1"/>
    <col min="14" max="14" width="14.5" style="147" customWidth="1"/>
    <col min="15" max="15" width="9.125" style="147" customWidth="1"/>
    <col min="16" max="16" width="9.5" style="147" customWidth="1"/>
    <col min="17" max="257" width="9" style="147"/>
    <col min="258" max="259" width="15.125" style="147" customWidth="1"/>
    <col min="260" max="260" width="34.75" style="147" customWidth="1"/>
    <col min="261" max="261" width="6.125" style="147" bestFit="1" customWidth="1"/>
    <col min="262" max="262" width="10" style="147" customWidth="1"/>
    <col min="263" max="263" width="10.125" style="147" customWidth="1"/>
    <col min="264" max="264" width="8.125" style="147" customWidth="1"/>
    <col min="265" max="266" width="5.875" style="147" customWidth="1"/>
    <col min="267" max="267" width="8" style="147" customWidth="1"/>
    <col min="268" max="268" width="9" style="147" customWidth="1"/>
    <col min="269" max="269" width="9" style="147"/>
    <col min="270" max="270" width="14.5" style="147" customWidth="1"/>
    <col min="271" max="271" width="9.125" style="147" customWidth="1"/>
    <col min="272" max="272" width="9.5" style="147" customWidth="1"/>
    <col min="273" max="513" width="9" style="147"/>
    <col min="514" max="515" width="15.125" style="147" customWidth="1"/>
    <col min="516" max="516" width="34.75" style="147" customWidth="1"/>
    <col min="517" max="517" width="6.125" style="147" bestFit="1" customWidth="1"/>
    <col min="518" max="518" width="10" style="147" customWidth="1"/>
    <col min="519" max="519" width="10.125" style="147" customWidth="1"/>
    <col min="520" max="520" width="8.125" style="147" customWidth="1"/>
    <col min="521" max="522" width="5.875" style="147" customWidth="1"/>
    <col min="523" max="523" width="8" style="147" customWidth="1"/>
    <col min="524" max="524" width="9" style="147" customWidth="1"/>
    <col min="525" max="525" width="9" style="147"/>
    <col min="526" max="526" width="14.5" style="147" customWidth="1"/>
    <col min="527" max="527" width="9.125" style="147" customWidth="1"/>
    <col min="528" max="528" width="9.5" style="147" customWidth="1"/>
    <col min="529" max="769" width="9" style="147"/>
    <col min="770" max="771" width="15.125" style="147" customWidth="1"/>
    <col min="772" max="772" width="34.75" style="147" customWidth="1"/>
    <col min="773" max="773" width="6.125" style="147" bestFit="1" customWidth="1"/>
    <col min="774" max="774" width="10" style="147" customWidth="1"/>
    <col min="775" max="775" width="10.125" style="147" customWidth="1"/>
    <col min="776" max="776" width="8.125" style="147" customWidth="1"/>
    <col min="777" max="778" width="5.875" style="147" customWidth="1"/>
    <col min="779" max="779" width="8" style="147" customWidth="1"/>
    <col min="780" max="780" width="9" style="147" customWidth="1"/>
    <col min="781" max="781" width="9" style="147"/>
    <col min="782" max="782" width="14.5" style="147" customWidth="1"/>
    <col min="783" max="783" width="9.125" style="147" customWidth="1"/>
    <col min="784" max="784" width="9.5" style="147" customWidth="1"/>
    <col min="785" max="1025" width="9" style="147"/>
    <col min="1026" max="1027" width="15.125" style="147" customWidth="1"/>
    <col min="1028" max="1028" width="34.75" style="147" customWidth="1"/>
    <col min="1029" max="1029" width="6.125" style="147" bestFit="1" customWidth="1"/>
    <col min="1030" max="1030" width="10" style="147" customWidth="1"/>
    <col min="1031" max="1031" width="10.125" style="147" customWidth="1"/>
    <col min="1032" max="1032" width="8.125" style="147" customWidth="1"/>
    <col min="1033" max="1034" width="5.875" style="147" customWidth="1"/>
    <col min="1035" max="1035" width="8" style="147" customWidth="1"/>
    <col min="1036" max="1036" width="9" style="147" customWidth="1"/>
    <col min="1037" max="1037" width="9" style="147"/>
    <col min="1038" max="1038" width="14.5" style="147" customWidth="1"/>
    <col min="1039" max="1039" width="9.125" style="147" customWidth="1"/>
    <col min="1040" max="1040" width="9.5" style="147" customWidth="1"/>
    <col min="1041" max="1281" width="9" style="147"/>
    <col min="1282" max="1283" width="15.125" style="147" customWidth="1"/>
    <col min="1284" max="1284" width="34.75" style="147" customWidth="1"/>
    <col min="1285" max="1285" width="6.125" style="147" bestFit="1" customWidth="1"/>
    <col min="1286" max="1286" width="10" style="147" customWidth="1"/>
    <col min="1287" max="1287" width="10.125" style="147" customWidth="1"/>
    <col min="1288" max="1288" width="8.125" style="147" customWidth="1"/>
    <col min="1289" max="1290" width="5.875" style="147" customWidth="1"/>
    <col min="1291" max="1291" width="8" style="147" customWidth="1"/>
    <col min="1292" max="1292" width="9" style="147" customWidth="1"/>
    <col min="1293" max="1293" width="9" style="147"/>
    <col min="1294" max="1294" width="14.5" style="147" customWidth="1"/>
    <col min="1295" max="1295" width="9.125" style="147" customWidth="1"/>
    <col min="1296" max="1296" width="9.5" style="147" customWidth="1"/>
    <col min="1297" max="1537" width="9" style="147"/>
    <col min="1538" max="1539" width="15.125" style="147" customWidth="1"/>
    <col min="1540" max="1540" width="34.75" style="147" customWidth="1"/>
    <col min="1541" max="1541" width="6.125" style="147" bestFit="1" customWidth="1"/>
    <col min="1542" max="1542" width="10" style="147" customWidth="1"/>
    <col min="1543" max="1543" width="10.125" style="147" customWidth="1"/>
    <col min="1544" max="1544" width="8.125" style="147" customWidth="1"/>
    <col min="1545" max="1546" width="5.875" style="147" customWidth="1"/>
    <col min="1547" max="1547" width="8" style="147" customWidth="1"/>
    <col min="1548" max="1548" width="9" style="147" customWidth="1"/>
    <col min="1549" max="1549" width="9" style="147"/>
    <col min="1550" max="1550" width="14.5" style="147" customWidth="1"/>
    <col min="1551" max="1551" width="9.125" style="147" customWidth="1"/>
    <col min="1552" max="1552" width="9.5" style="147" customWidth="1"/>
    <col min="1553" max="1793" width="9" style="147"/>
    <col min="1794" max="1795" width="15.125" style="147" customWidth="1"/>
    <col min="1796" max="1796" width="34.75" style="147" customWidth="1"/>
    <col min="1797" max="1797" width="6.125" style="147" bestFit="1" customWidth="1"/>
    <col min="1798" max="1798" width="10" style="147" customWidth="1"/>
    <col min="1799" max="1799" width="10.125" style="147" customWidth="1"/>
    <col min="1800" max="1800" width="8.125" style="147" customWidth="1"/>
    <col min="1801" max="1802" width="5.875" style="147" customWidth="1"/>
    <col min="1803" max="1803" width="8" style="147" customWidth="1"/>
    <col min="1804" max="1804" width="9" style="147" customWidth="1"/>
    <col min="1805" max="1805" width="9" style="147"/>
    <col min="1806" max="1806" width="14.5" style="147" customWidth="1"/>
    <col min="1807" max="1807" width="9.125" style="147" customWidth="1"/>
    <col min="1808" max="1808" width="9.5" style="147" customWidth="1"/>
    <col min="1809" max="2049" width="9" style="147"/>
    <col min="2050" max="2051" width="15.125" style="147" customWidth="1"/>
    <col min="2052" max="2052" width="34.75" style="147" customWidth="1"/>
    <col min="2053" max="2053" width="6.125" style="147" bestFit="1" customWidth="1"/>
    <col min="2054" max="2054" width="10" style="147" customWidth="1"/>
    <col min="2055" max="2055" width="10.125" style="147" customWidth="1"/>
    <col min="2056" max="2056" width="8.125" style="147" customWidth="1"/>
    <col min="2057" max="2058" width="5.875" style="147" customWidth="1"/>
    <col min="2059" max="2059" width="8" style="147" customWidth="1"/>
    <col min="2060" max="2060" width="9" style="147" customWidth="1"/>
    <col min="2061" max="2061" width="9" style="147"/>
    <col min="2062" max="2062" width="14.5" style="147" customWidth="1"/>
    <col min="2063" max="2063" width="9.125" style="147" customWidth="1"/>
    <col min="2064" max="2064" width="9.5" style="147" customWidth="1"/>
    <col min="2065" max="2305" width="9" style="147"/>
    <col min="2306" max="2307" width="15.125" style="147" customWidth="1"/>
    <col min="2308" max="2308" width="34.75" style="147" customWidth="1"/>
    <col min="2309" max="2309" width="6.125" style="147" bestFit="1" customWidth="1"/>
    <col min="2310" max="2310" width="10" style="147" customWidth="1"/>
    <col min="2311" max="2311" width="10.125" style="147" customWidth="1"/>
    <col min="2312" max="2312" width="8.125" style="147" customWidth="1"/>
    <col min="2313" max="2314" width="5.875" style="147" customWidth="1"/>
    <col min="2315" max="2315" width="8" style="147" customWidth="1"/>
    <col min="2316" max="2316" width="9" style="147" customWidth="1"/>
    <col min="2317" max="2317" width="9" style="147"/>
    <col min="2318" max="2318" width="14.5" style="147" customWidth="1"/>
    <col min="2319" max="2319" width="9.125" style="147" customWidth="1"/>
    <col min="2320" max="2320" width="9.5" style="147" customWidth="1"/>
    <col min="2321" max="2561" width="9" style="147"/>
    <col min="2562" max="2563" width="15.125" style="147" customWidth="1"/>
    <col min="2564" max="2564" width="34.75" style="147" customWidth="1"/>
    <col min="2565" max="2565" width="6.125" style="147" bestFit="1" customWidth="1"/>
    <col min="2566" max="2566" width="10" style="147" customWidth="1"/>
    <col min="2567" max="2567" width="10.125" style="147" customWidth="1"/>
    <col min="2568" max="2568" width="8.125" style="147" customWidth="1"/>
    <col min="2569" max="2570" width="5.875" style="147" customWidth="1"/>
    <col min="2571" max="2571" width="8" style="147" customWidth="1"/>
    <col min="2572" max="2572" width="9" style="147" customWidth="1"/>
    <col min="2573" max="2573" width="9" style="147"/>
    <col min="2574" max="2574" width="14.5" style="147" customWidth="1"/>
    <col min="2575" max="2575" width="9.125" style="147" customWidth="1"/>
    <col min="2576" max="2576" width="9.5" style="147" customWidth="1"/>
    <col min="2577" max="2817" width="9" style="147"/>
    <col min="2818" max="2819" width="15.125" style="147" customWidth="1"/>
    <col min="2820" max="2820" width="34.75" style="147" customWidth="1"/>
    <col min="2821" max="2821" width="6.125" style="147" bestFit="1" customWidth="1"/>
    <col min="2822" max="2822" width="10" style="147" customWidth="1"/>
    <col min="2823" max="2823" width="10.125" style="147" customWidth="1"/>
    <col min="2824" max="2824" width="8.125" style="147" customWidth="1"/>
    <col min="2825" max="2826" width="5.875" style="147" customWidth="1"/>
    <col min="2827" max="2827" width="8" style="147" customWidth="1"/>
    <col min="2828" max="2828" width="9" style="147" customWidth="1"/>
    <col min="2829" max="2829" width="9" style="147"/>
    <col min="2830" max="2830" width="14.5" style="147" customWidth="1"/>
    <col min="2831" max="2831" width="9.125" style="147" customWidth="1"/>
    <col min="2832" max="2832" width="9.5" style="147" customWidth="1"/>
    <col min="2833" max="3073" width="9" style="147"/>
    <col min="3074" max="3075" width="15.125" style="147" customWidth="1"/>
    <col min="3076" max="3076" width="34.75" style="147" customWidth="1"/>
    <col min="3077" max="3077" width="6.125" style="147" bestFit="1" customWidth="1"/>
    <col min="3078" max="3078" width="10" style="147" customWidth="1"/>
    <col min="3079" max="3079" width="10.125" style="147" customWidth="1"/>
    <col min="3080" max="3080" width="8.125" style="147" customWidth="1"/>
    <col min="3081" max="3082" width="5.875" style="147" customWidth="1"/>
    <col min="3083" max="3083" width="8" style="147" customWidth="1"/>
    <col min="3084" max="3084" width="9" style="147" customWidth="1"/>
    <col min="3085" max="3085" width="9" style="147"/>
    <col min="3086" max="3086" width="14.5" style="147" customWidth="1"/>
    <col min="3087" max="3087" width="9.125" style="147" customWidth="1"/>
    <col min="3088" max="3088" width="9.5" style="147" customWidth="1"/>
    <col min="3089" max="3329" width="9" style="147"/>
    <col min="3330" max="3331" width="15.125" style="147" customWidth="1"/>
    <col min="3332" max="3332" width="34.75" style="147" customWidth="1"/>
    <col min="3333" max="3333" width="6.125" style="147" bestFit="1" customWidth="1"/>
    <col min="3334" max="3334" width="10" style="147" customWidth="1"/>
    <col min="3335" max="3335" width="10.125" style="147" customWidth="1"/>
    <col min="3336" max="3336" width="8.125" style="147" customWidth="1"/>
    <col min="3337" max="3338" width="5.875" style="147" customWidth="1"/>
    <col min="3339" max="3339" width="8" style="147" customWidth="1"/>
    <col min="3340" max="3340" width="9" style="147" customWidth="1"/>
    <col min="3341" max="3341" width="9" style="147"/>
    <col min="3342" max="3342" width="14.5" style="147" customWidth="1"/>
    <col min="3343" max="3343" width="9.125" style="147" customWidth="1"/>
    <col min="3344" max="3344" width="9.5" style="147" customWidth="1"/>
    <col min="3345" max="3585" width="9" style="147"/>
    <col min="3586" max="3587" width="15.125" style="147" customWidth="1"/>
    <col min="3588" max="3588" width="34.75" style="147" customWidth="1"/>
    <col min="3589" max="3589" width="6.125" style="147" bestFit="1" customWidth="1"/>
    <col min="3590" max="3590" width="10" style="147" customWidth="1"/>
    <col min="3591" max="3591" width="10.125" style="147" customWidth="1"/>
    <col min="3592" max="3592" width="8.125" style="147" customWidth="1"/>
    <col min="3593" max="3594" width="5.875" style="147" customWidth="1"/>
    <col min="3595" max="3595" width="8" style="147" customWidth="1"/>
    <col min="3596" max="3596" width="9" style="147" customWidth="1"/>
    <col min="3597" max="3597" width="9" style="147"/>
    <col min="3598" max="3598" width="14.5" style="147" customWidth="1"/>
    <col min="3599" max="3599" width="9.125" style="147" customWidth="1"/>
    <col min="3600" max="3600" width="9.5" style="147" customWidth="1"/>
    <col min="3601" max="3841" width="9" style="147"/>
    <col min="3842" max="3843" width="15.125" style="147" customWidth="1"/>
    <col min="3844" max="3844" width="34.75" style="147" customWidth="1"/>
    <col min="3845" max="3845" width="6.125" style="147" bestFit="1" customWidth="1"/>
    <col min="3846" max="3846" width="10" style="147" customWidth="1"/>
    <col min="3847" max="3847" width="10.125" style="147" customWidth="1"/>
    <col min="3848" max="3848" width="8.125" style="147" customWidth="1"/>
    <col min="3849" max="3850" width="5.875" style="147" customWidth="1"/>
    <col min="3851" max="3851" width="8" style="147" customWidth="1"/>
    <col min="3852" max="3852" width="9" style="147" customWidth="1"/>
    <col min="3853" max="3853" width="9" style="147"/>
    <col min="3854" max="3854" width="14.5" style="147" customWidth="1"/>
    <col min="3855" max="3855" width="9.125" style="147" customWidth="1"/>
    <col min="3856" max="3856" width="9.5" style="147" customWidth="1"/>
    <col min="3857" max="4097" width="9" style="147"/>
    <col min="4098" max="4099" width="15.125" style="147" customWidth="1"/>
    <col min="4100" max="4100" width="34.75" style="147" customWidth="1"/>
    <col min="4101" max="4101" width="6.125" style="147" bestFit="1" customWidth="1"/>
    <col min="4102" max="4102" width="10" style="147" customWidth="1"/>
    <col min="4103" max="4103" width="10.125" style="147" customWidth="1"/>
    <col min="4104" max="4104" width="8.125" style="147" customWidth="1"/>
    <col min="4105" max="4106" width="5.875" style="147" customWidth="1"/>
    <col min="4107" max="4107" width="8" style="147" customWidth="1"/>
    <col min="4108" max="4108" width="9" style="147" customWidth="1"/>
    <col min="4109" max="4109" width="9" style="147"/>
    <col min="4110" max="4110" width="14.5" style="147" customWidth="1"/>
    <col min="4111" max="4111" width="9.125" style="147" customWidth="1"/>
    <col min="4112" max="4112" width="9.5" style="147" customWidth="1"/>
    <col min="4113" max="4353" width="9" style="147"/>
    <col min="4354" max="4355" width="15.125" style="147" customWidth="1"/>
    <col min="4356" max="4356" width="34.75" style="147" customWidth="1"/>
    <col min="4357" max="4357" width="6.125" style="147" bestFit="1" customWidth="1"/>
    <col min="4358" max="4358" width="10" style="147" customWidth="1"/>
    <col min="4359" max="4359" width="10.125" style="147" customWidth="1"/>
    <col min="4360" max="4360" width="8.125" style="147" customWidth="1"/>
    <col min="4361" max="4362" width="5.875" style="147" customWidth="1"/>
    <col min="4363" max="4363" width="8" style="147" customWidth="1"/>
    <col min="4364" max="4364" width="9" style="147" customWidth="1"/>
    <col min="4365" max="4365" width="9" style="147"/>
    <col min="4366" max="4366" width="14.5" style="147" customWidth="1"/>
    <col min="4367" max="4367" width="9.125" style="147" customWidth="1"/>
    <col min="4368" max="4368" width="9.5" style="147" customWidth="1"/>
    <col min="4369" max="4609" width="9" style="147"/>
    <col min="4610" max="4611" width="15.125" style="147" customWidth="1"/>
    <col min="4612" max="4612" width="34.75" style="147" customWidth="1"/>
    <col min="4613" max="4613" width="6.125" style="147" bestFit="1" customWidth="1"/>
    <col min="4614" max="4614" width="10" style="147" customWidth="1"/>
    <col min="4615" max="4615" width="10.125" style="147" customWidth="1"/>
    <col min="4616" max="4616" width="8.125" style="147" customWidth="1"/>
    <col min="4617" max="4618" width="5.875" style="147" customWidth="1"/>
    <col min="4619" max="4619" width="8" style="147" customWidth="1"/>
    <col min="4620" max="4620" width="9" style="147" customWidth="1"/>
    <col min="4621" max="4621" width="9" style="147"/>
    <col min="4622" max="4622" width="14.5" style="147" customWidth="1"/>
    <col min="4623" max="4623" width="9.125" style="147" customWidth="1"/>
    <col min="4624" max="4624" width="9.5" style="147" customWidth="1"/>
    <col min="4625" max="4865" width="9" style="147"/>
    <col min="4866" max="4867" width="15.125" style="147" customWidth="1"/>
    <col min="4868" max="4868" width="34.75" style="147" customWidth="1"/>
    <col min="4869" max="4869" width="6.125" style="147" bestFit="1" customWidth="1"/>
    <col min="4870" max="4870" width="10" style="147" customWidth="1"/>
    <col min="4871" max="4871" width="10.125" style="147" customWidth="1"/>
    <col min="4872" max="4872" width="8.125" style="147" customWidth="1"/>
    <col min="4873" max="4874" width="5.875" style="147" customWidth="1"/>
    <col min="4875" max="4875" width="8" style="147" customWidth="1"/>
    <col min="4876" max="4876" width="9" style="147" customWidth="1"/>
    <col min="4877" max="4877" width="9" style="147"/>
    <col min="4878" max="4878" width="14.5" style="147" customWidth="1"/>
    <col min="4879" max="4879" width="9.125" style="147" customWidth="1"/>
    <col min="4880" max="4880" width="9.5" style="147" customWidth="1"/>
    <col min="4881" max="5121" width="9" style="147"/>
    <col min="5122" max="5123" width="15.125" style="147" customWidth="1"/>
    <col min="5124" max="5124" width="34.75" style="147" customWidth="1"/>
    <col min="5125" max="5125" width="6.125" style="147" bestFit="1" customWidth="1"/>
    <col min="5126" max="5126" width="10" style="147" customWidth="1"/>
    <col min="5127" max="5127" width="10.125" style="147" customWidth="1"/>
    <col min="5128" max="5128" width="8.125" style="147" customWidth="1"/>
    <col min="5129" max="5130" width="5.875" style="147" customWidth="1"/>
    <col min="5131" max="5131" width="8" style="147" customWidth="1"/>
    <col min="5132" max="5132" width="9" style="147" customWidth="1"/>
    <col min="5133" max="5133" width="9" style="147"/>
    <col min="5134" max="5134" width="14.5" style="147" customWidth="1"/>
    <col min="5135" max="5135" width="9.125" style="147" customWidth="1"/>
    <col min="5136" max="5136" width="9.5" style="147" customWidth="1"/>
    <col min="5137" max="5377" width="9" style="147"/>
    <col min="5378" max="5379" width="15.125" style="147" customWidth="1"/>
    <col min="5380" max="5380" width="34.75" style="147" customWidth="1"/>
    <col min="5381" max="5381" width="6.125" style="147" bestFit="1" customWidth="1"/>
    <col min="5382" max="5382" width="10" style="147" customWidth="1"/>
    <col min="5383" max="5383" width="10.125" style="147" customWidth="1"/>
    <col min="5384" max="5384" width="8.125" style="147" customWidth="1"/>
    <col min="5385" max="5386" width="5.875" style="147" customWidth="1"/>
    <col min="5387" max="5387" width="8" style="147" customWidth="1"/>
    <col min="5388" max="5388" width="9" style="147" customWidth="1"/>
    <col min="5389" max="5389" width="9" style="147"/>
    <col min="5390" max="5390" width="14.5" style="147" customWidth="1"/>
    <col min="5391" max="5391" width="9.125" style="147" customWidth="1"/>
    <col min="5392" max="5392" width="9.5" style="147" customWidth="1"/>
    <col min="5393" max="5633" width="9" style="147"/>
    <col min="5634" max="5635" width="15.125" style="147" customWidth="1"/>
    <col min="5636" max="5636" width="34.75" style="147" customWidth="1"/>
    <col min="5637" max="5637" width="6.125" style="147" bestFit="1" customWidth="1"/>
    <col min="5638" max="5638" width="10" style="147" customWidth="1"/>
    <col min="5639" max="5639" width="10.125" style="147" customWidth="1"/>
    <col min="5640" max="5640" width="8.125" style="147" customWidth="1"/>
    <col min="5641" max="5642" width="5.875" style="147" customWidth="1"/>
    <col min="5643" max="5643" width="8" style="147" customWidth="1"/>
    <col min="5644" max="5644" width="9" style="147" customWidth="1"/>
    <col min="5645" max="5645" width="9" style="147"/>
    <col min="5646" max="5646" width="14.5" style="147" customWidth="1"/>
    <col min="5647" max="5647" width="9.125" style="147" customWidth="1"/>
    <col min="5648" max="5648" width="9.5" style="147" customWidth="1"/>
    <col min="5649" max="5889" width="9" style="147"/>
    <col min="5890" max="5891" width="15.125" style="147" customWidth="1"/>
    <col min="5892" max="5892" width="34.75" style="147" customWidth="1"/>
    <col min="5893" max="5893" width="6.125" style="147" bestFit="1" customWidth="1"/>
    <col min="5894" max="5894" width="10" style="147" customWidth="1"/>
    <col min="5895" max="5895" width="10.125" style="147" customWidth="1"/>
    <col min="5896" max="5896" width="8.125" style="147" customWidth="1"/>
    <col min="5897" max="5898" width="5.875" style="147" customWidth="1"/>
    <col min="5899" max="5899" width="8" style="147" customWidth="1"/>
    <col min="5900" max="5900" width="9" style="147" customWidth="1"/>
    <col min="5901" max="5901" width="9" style="147"/>
    <col min="5902" max="5902" width="14.5" style="147" customWidth="1"/>
    <col min="5903" max="5903" width="9.125" style="147" customWidth="1"/>
    <col min="5904" max="5904" width="9.5" style="147" customWidth="1"/>
    <col min="5905" max="6145" width="9" style="147"/>
    <col min="6146" max="6147" width="15.125" style="147" customWidth="1"/>
    <col min="6148" max="6148" width="34.75" style="147" customWidth="1"/>
    <col min="6149" max="6149" width="6.125" style="147" bestFit="1" customWidth="1"/>
    <col min="6150" max="6150" width="10" style="147" customWidth="1"/>
    <col min="6151" max="6151" width="10.125" style="147" customWidth="1"/>
    <col min="6152" max="6152" width="8.125" style="147" customWidth="1"/>
    <col min="6153" max="6154" width="5.875" style="147" customWidth="1"/>
    <col min="6155" max="6155" width="8" style="147" customWidth="1"/>
    <col min="6156" max="6156" width="9" style="147" customWidth="1"/>
    <col min="6157" max="6157" width="9" style="147"/>
    <col min="6158" max="6158" width="14.5" style="147" customWidth="1"/>
    <col min="6159" max="6159" width="9.125" style="147" customWidth="1"/>
    <col min="6160" max="6160" width="9.5" style="147" customWidth="1"/>
    <col min="6161" max="6401" width="9" style="147"/>
    <col min="6402" max="6403" width="15.125" style="147" customWidth="1"/>
    <col min="6404" max="6404" width="34.75" style="147" customWidth="1"/>
    <col min="6405" max="6405" width="6.125" style="147" bestFit="1" customWidth="1"/>
    <col min="6406" max="6406" width="10" style="147" customWidth="1"/>
    <col min="6407" max="6407" width="10.125" style="147" customWidth="1"/>
    <col min="6408" max="6408" width="8.125" style="147" customWidth="1"/>
    <col min="6409" max="6410" width="5.875" style="147" customWidth="1"/>
    <col min="6411" max="6411" width="8" style="147" customWidth="1"/>
    <col min="6412" max="6412" width="9" style="147" customWidth="1"/>
    <col min="6413" max="6413" width="9" style="147"/>
    <col min="6414" max="6414" width="14.5" style="147" customWidth="1"/>
    <col min="6415" max="6415" width="9.125" style="147" customWidth="1"/>
    <col min="6416" max="6416" width="9.5" style="147" customWidth="1"/>
    <col min="6417" max="6657" width="9" style="147"/>
    <col min="6658" max="6659" width="15.125" style="147" customWidth="1"/>
    <col min="6660" max="6660" width="34.75" style="147" customWidth="1"/>
    <col min="6661" max="6661" width="6.125" style="147" bestFit="1" customWidth="1"/>
    <col min="6662" max="6662" width="10" style="147" customWidth="1"/>
    <col min="6663" max="6663" width="10.125" style="147" customWidth="1"/>
    <col min="6664" max="6664" width="8.125" style="147" customWidth="1"/>
    <col min="6665" max="6666" width="5.875" style="147" customWidth="1"/>
    <col min="6667" max="6667" width="8" style="147" customWidth="1"/>
    <col min="6668" max="6668" width="9" style="147" customWidth="1"/>
    <col min="6669" max="6669" width="9" style="147"/>
    <col min="6670" max="6670" width="14.5" style="147" customWidth="1"/>
    <col min="6671" max="6671" width="9.125" style="147" customWidth="1"/>
    <col min="6672" max="6672" width="9.5" style="147" customWidth="1"/>
    <col min="6673" max="6913" width="9" style="147"/>
    <col min="6914" max="6915" width="15.125" style="147" customWidth="1"/>
    <col min="6916" max="6916" width="34.75" style="147" customWidth="1"/>
    <col min="6917" max="6917" width="6.125" style="147" bestFit="1" customWidth="1"/>
    <col min="6918" max="6918" width="10" style="147" customWidth="1"/>
    <col min="6919" max="6919" width="10.125" style="147" customWidth="1"/>
    <col min="6920" max="6920" width="8.125" style="147" customWidth="1"/>
    <col min="6921" max="6922" width="5.875" style="147" customWidth="1"/>
    <col min="6923" max="6923" width="8" style="147" customWidth="1"/>
    <col min="6924" max="6924" width="9" style="147" customWidth="1"/>
    <col min="6925" max="6925" width="9" style="147"/>
    <col min="6926" max="6926" width="14.5" style="147" customWidth="1"/>
    <col min="6927" max="6927" width="9.125" style="147" customWidth="1"/>
    <col min="6928" max="6928" width="9.5" style="147" customWidth="1"/>
    <col min="6929" max="7169" width="9" style="147"/>
    <col min="7170" max="7171" width="15.125" style="147" customWidth="1"/>
    <col min="7172" max="7172" width="34.75" style="147" customWidth="1"/>
    <col min="7173" max="7173" width="6.125" style="147" bestFit="1" customWidth="1"/>
    <col min="7174" max="7174" width="10" style="147" customWidth="1"/>
    <col min="7175" max="7175" width="10.125" style="147" customWidth="1"/>
    <col min="7176" max="7176" width="8.125" style="147" customWidth="1"/>
    <col min="7177" max="7178" width="5.875" style="147" customWidth="1"/>
    <col min="7179" max="7179" width="8" style="147" customWidth="1"/>
    <col min="7180" max="7180" width="9" style="147" customWidth="1"/>
    <col min="7181" max="7181" width="9" style="147"/>
    <col min="7182" max="7182" width="14.5" style="147" customWidth="1"/>
    <col min="7183" max="7183" width="9.125" style="147" customWidth="1"/>
    <col min="7184" max="7184" width="9.5" style="147" customWidth="1"/>
    <col min="7185" max="7425" width="9" style="147"/>
    <col min="7426" max="7427" width="15.125" style="147" customWidth="1"/>
    <col min="7428" max="7428" width="34.75" style="147" customWidth="1"/>
    <col min="7429" max="7429" width="6.125" style="147" bestFit="1" customWidth="1"/>
    <col min="7430" max="7430" width="10" style="147" customWidth="1"/>
    <col min="7431" max="7431" width="10.125" style="147" customWidth="1"/>
    <col min="7432" max="7432" width="8.125" style="147" customWidth="1"/>
    <col min="7433" max="7434" width="5.875" style="147" customWidth="1"/>
    <col min="7435" max="7435" width="8" style="147" customWidth="1"/>
    <col min="7436" max="7436" width="9" style="147" customWidth="1"/>
    <col min="7437" max="7437" width="9" style="147"/>
    <col min="7438" max="7438" width="14.5" style="147" customWidth="1"/>
    <col min="7439" max="7439" width="9.125" style="147" customWidth="1"/>
    <col min="7440" max="7440" width="9.5" style="147" customWidth="1"/>
    <col min="7441" max="7681" width="9" style="147"/>
    <col min="7682" max="7683" width="15.125" style="147" customWidth="1"/>
    <col min="7684" max="7684" width="34.75" style="147" customWidth="1"/>
    <col min="7685" max="7685" width="6.125" style="147" bestFit="1" customWidth="1"/>
    <col min="7686" max="7686" width="10" style="147" customWidth="1"/>
    <col min="7687" max="7687" width="10.125" style="147" customWidth="1"/>
    <col min="7688" max="7688" width="8.125" style="147" customWidth="1"/>
    <col min="7689" max="7690" width="5.875" style="147" customWidth="1"/>
    <col min="7691" max="7691" width="8" style="147" customWidth="1"/>
    <col min="7692" max="7692" width="9" style="147" customWidth="1"/>
    <col min="7693" max="7693" width="9" style="147"/>
    <col min="7694" max="7694" width="14.5" style="147" customWidth="1"/>
    <col min="7695" max="7695" width="9.125" style="147" customWidth="1"/>
    <col min="7696" max="7696" width="9.5" style="147" customWidth="1"/>
    <col min="7697" max="7937" width="9" style="147"/>
    <col min="7938" max="7939" width="15.125" style="147" customWidth="1"/>
    <col min="7940" max="7940" width="34.75" style="147" customWidth="1"/>
    <col min="7941" max="7941" width="6.125" style="147" bestFit="1" customWidth="1"/>
    <col min="7942" max="7942" width="10" style="147" customWidth="1"/>
    <col min="7943" max="7943" width="10.125" style="147" customWidth="1"/>
    <col min="7944" max="7944" width="8.125" style="147" customWidth="1"/>
    <col min="7945" max="7946" width="5.875" style="147" customWidth="1"/>
    <col min="7947" max="7947" width="8" style="147" customWidth="1"/>
    <col min="7948" max="7948" width="9" style="147" customWidth="1"/>
    <col min="7949" max="7949" width="9" style="147"/>
    <col min="7950" max="7950" width="14.5" style="147" customWidth="1"/>
    <col min="7951" max="7951" width="9.125" style="147" customWidth="1"/>
    <col min="7952" max="7952" width="9.5" style="147" customWidth="1"/>
    <col min="7953" max="8193" width="9" style="147"/>
    <col min="8194" max="8195" width="15.125" style="147" customWidth="1"/>
    <col min="8196" max="8196" width="34.75" style="147" customWidth="1"/>
    <col min="8197" max="8197" width="6.125" style="147" bestFit="1" customWidth="1"/>
    <col min="8198" max="8198" width="10" style="147" customWidth="1"/>
    <col min="8199" max="8199" width="10.125" style="147" customWidth="1"/>
    <col min="8200" max="8200" width="8.125" style="147" customWidth="1"/>
    <col min="8201" max="8202" width="5.875" style="147" customWidth="1"/>
    <col min="8203" max="8203" width="8" style="147" customWidth="1"/>
    <col min="8204" max="8204" width="9" style="147" customWidth="1"/>
    <col min="8205" max="8205" width="9" style="147"/>
    <col min="8206" max="8206" width="14.5" style="147" customWidth="1"/>
    <col min="8207" max="8207" width="9.125" style="147" customWidth="1"/>
    <col min="8208" max="8208" width="9.5" style="147" customWidth="1"/>
    <col min="8209" max="8449" width="9" style="147"/>
    <col min="8450" max="8451" width="15.125" style="147" customWidth="1"/>
    <col min="8452" max="8452" width="34.75" style="147" customWidth="1"/>
    <col min="8453" max="8453" width="6.125" style="147" bestFit="1" customWidth="1"/>
    <col min="8454" max="8454" width="10" style="147" customWidth="1"/>
    <col min="8455" max="8455" width="10.125" style="147" customWidth="1"/>
    <col min="8456" max="8456" width="8.125" style="147" customWidth="1"/>
    <col min="8457" max="8458" width="5.875" style="147" customWidth="1"/>
    <col min="8459" max="8459" width="8" style="147" customWidth="1"/>
    <col min="8460" max="8460" width="9" style="147" customWidth="1"/>
    <col min="8461" max="8461" width="9" style="147"/>
    <col min="8462" max="8462" width="14.5" style="147" customWidth="1"/>
    <col min="8463" max="8463" width="9.125" style="147" customWidth="1"/>
    <col min="8464" max="8464" width="9.5" style="147" customWidth="1"/>
    <col min="8465" max="8705" width="9" style="147"/>
    <col min="8706" max="8707" width="15.125" style="147" customWidth="1"/>
    <col min="8708" max="8708" width="34.75" style="147" customWidth="1"/>
    <col min="8709" max="8709" width="6.125" style="147" bestFit="1" customWidth="1"/>
    <col min="8710" max="8710" width="10" style="147" customWidth="1"/>
    <col min="8711" max="8711" width="10.125" style="147" customWidth="1"/>
    <col min="8712" max="8712" width="8.125" style="147" customWidth="1"/>
    <col min="8713" max="8714" width="5.875" style="147" customWidth="1"/>
    <col min="8715" max="8715" width="8" style="147" customWidth="1"/>
    <col min="8716" max="8716" width="9" style="147" customWidth="1"/>
    <col min="8717" max="8717" width="9" style="147"/>
    <col min="8718" max="8718" width="14.5" style="147" customWidth="1"/>
    <col min="8719" max="8719" width="9.125" style="147" customWidth="1"/>
    <col min="8720" max="8720" width="9.5" style="147" customWidth="1"/>
    <col min="8721" max="8961" width="9" style="147"/>
    <col min="8962" max="8963" width="15.125" style="147" customWidth="1"/>
    <col min="8964" max="8964" width="34.75" style="147" customWidth="1"/>
    <col min="8965" max="8965" width="6.125" style="147" bestFit="1" customWidth="1"/>
    <col min="8966" max="8966" width="10" style="147" customWidth="1"/>
    <col min="8967" max="8967" width="10.125" style="147" customWidth="1"/>
    <col min="8968" max="8968" width="8.125" style="147" customWidth="1"/>
    <col min="8969" max="8970" width="5.875" style="147" customWidth="1"/>
    <col min="8971" max="8971" width="8" style="147" customWidth="1"/>
    <col min="8972" max="8972" width="9" style="147" customWidth="1"/>
    <col min="8973" max="8973" width="9" style="147"/>
    <col min="8974" max="8974" width="14.5" style="147" customWidth="1"/>
    <col min="8975" max="8975" width="9.125" style="147" customWidth="1"/>
    <col min="8976" max="8976" width="9.5" style="147" customWidth="1"/>
    <col min="8977" max="9217" width="9" style="147"/>
    <col min="9218" max="9219" width="15.125" style="147" customWidth="1"/>
    <col min="9220" max="9220" width="34.75" style="147" customWidth="1"/>
    <col min="9221" max="9221" width="6.125" style="147" bestFit="1" customWidth="1"/>
    <col min="9222" max="9222" width="10" style="147" customWidth="1"/>
    <col min="9223" max="9223" width="10.125" style="147" customWidth="1"/>
    <col min="9224" max="9224" width="8.125" style="147" customWidth="1"/>
    <col min="9225" max="9226" width="5.875" style="147" customWidth="1"/>
    <col min="9227" max="9227" width="8" style="147" customWidth="1"/>
    <col min="9228" max="9228" width="9" style="147" customWidth="1"/>
    <col min="9229" max="9229" width="9" style="147"/>
    <col min="9230" max="9230" width="14.5" style="147" customWidth="1"/>
    <col min="9231" max="9231" width="9.125" style="147" customWidth="1"/>
    <col min="9232" max="9232" width="9.5" style="147" customWidth="1"/>
    <col min="9233" max="9473" width="9" style="147"/>
    <col min="9474" max="9475" width="15.125" style="147" customWidth="1"/>
    <col min="9476" max="9476" width="34.75" style="147" customWidth="1"/>
    <col min="9477" max="9477" width="6.125" style="147" bestFit="1" customWidth="1"/>
    <col min="9478" max="9478" width="10" style="147" customWidth="1"/>
    <col min="9479" max="9479" width="10.125" style="147" customWidth="1"/>
    <col min="9480" max="9480" width="8.125" style="147" customWidth="1"/>
    <col min="9481" max="9482" width="5.875" style="147" customWidth="1"/>
    <col min="9483" max="9483" width="8" style="147" customWidth="1"/>
    <col min="9484" max="9484" width="9" style="147" customWidth="1"/>
    <col min="9485" max="9485" width="9" style="147"/>
    <col min="9486" max="9486" width="14.5" style="147" customWidth="1"/>
    <col min="9487" max="9487" width="9.125" style="147" customWidth="1"/>
    <col min="9488" max="9488" width="9.5" style="147" customWidth="1"/>
    <col min="9489" max="9729" width="9" style="147"/>
    <col min="9730" max="9731" width="15.125" style="147" customWidth="1"/>
    <col min="9732" max="9732" width="34.75" style="147" customWidth="1"/>
    <col min="9733" max="9733" width="6.125" style="147" bestFit="1" customWidth="1"/>
    <col min="9734" max="9734" width="10" style="147" customWidth="1"/>
    <col min="9735" max="9735" width="10.125" style="147" customWidth="1"/>
    <col min="9736" max="9736" width="8.125" style="147" customWidth="1"/>
    <col min="9737" max="9738" width="5.875" style="147" customWidth="1"/>
    <col min="9739" max="9739" width="8" style="147" customWidth="1"/>
    <col min="9740" max="9740" width="9" style="147" customWidth="1"/>
    <col min="9741" max="9741" width="9" style="147"/>
    <col min="9742" max="9742" width="14.5" style="147" customWidth="1"/>
    <col min="9743" max="9743" width="9.125" style="147" customWidth="1"/>
    <col min="9744" max="9744" width="9.5" style="147" customWidth="1"/>
    <col min="9745" max="9985" width="9" style="147"/>
    <col min="9986" max="9987" width="15.125" style="147" customWidth="1"/>
    <col min="9988" max="9988" width="34.75" style="147" customWidth="1"/>
    <col min="9989" max="9989" width="6.125" style="147" bestFit="1" customWidth="1"/>
    <col min="9990" max="9990" width="10" style="147" customWidth="1"/>
    <col min="9991" max="9991" width="10.125" style="147" customWidth="1"/>
    <col min="9992" max="9992" width="8.125" style="147" customWidth="1"/>
    <col min="9993" max="9994" width="5.875" style="147" customWidth="1"/>
    <col min="9995" max="9995" width="8" style="147" customWidth="1"/>
    <col min="9996" max="9996" width="9" style="147" customWidth="1"/>
    <col min="9997" max="9997" width="9" style="147"/>
    <col min="9998" max="9998" width="14.5" style="147" customWidth="1"/>
    <col min="9999" max="9999" width="9.125" style="147" customWidth="1"/>
    <col min="10000" max="10000" width="9.5" style="147" customWidth="1"/>
    <col min="10001" max="10241" width="9" style="147"/>
    <col min="10242" max="10243" width="15.125" style="147" customWidth="1"/>
    <col min="10244" max="10244" width="34.75" style="147" customWidth="1"/>
    <col min="10245" max="10245" width="6.125" style="147" bestFit="1" customWidth="1"/>
    <col min="10246" max="10246" width="10" style="147" customWidth="1"/>
    <col min="10247" max="10247" width="10.125" style="147" customWidth="1"/>
    <col min="10248" max="10248" width="8.125" style="147" customWidth="1"/>
    <col min="10249" max="10250" width="5.875" style="147" customWidth="1"/>
    <col min="10251" max="10251" width="8" style="147" customWidth="1"/>
    <col min="10252" max="10252" width="9" style="147" customWidth="1"/>
    <col min="10253" max="10253" width="9" style="147"/>
    <col min="10254" max="10254" width="14.5" style="147" customWidth="1"/>
    <col min="10255" max="10255" width="9.125" style="147" customWidth="1"/>
    <col min="10256" max="10256" width="9.5" style="147" customWidth="1"/>
    <col min="10257" max="10497" width="9" style="147"/>
    <col min="10498" max="10499" width="15.125" style="147" customWidth="1"/>
    <col min="10500" max="10500" width="34.75" style="147" customWidth="1"/>
    <col min="10501" max="10501" width="6.125" style="147" bestFit="1" customWidth="1"/>
    <col min="10502" max="10502" width="10" style="147" customWidth="1"/>
    <col min="10503" max="10503" width="10.125" style="147" customWidth="1"/>
    <col min="10504" max="10504" width="8.125" style="147" customWidth="1"/>
    <col min="10505" max="10506" width="5.875" style="147" customWidth="1"/>
    <col min="10507" max="10507" width="8" style="147" customWidth="1"/>
    <col min="10508" max="10508" width="9" style="147" customWidth="1"/>
    <col min="10509" max="10509" width="9" style="147"/>
    <col min="10510" max="10510" width="14.5" style="147" customWidth="1"/>
    <col min="10511" max="10511" width="9.125" style="147" customWidth="1"/>
    <col min="10512" max="10512" width="9.5" style="147" customWidth="1"/>
    <col min="10513" max="10753" width="9" style="147"/>
    <col min="10754" max="10755" width="15.125" style="147" customWidth="1"/>
    <col min="10756" max="10756" width="34.75" style="147" customWidth="1"/>
    <col min="10757" max="10757" width="6.125" style="147" bestFit="1" customWidth="1"/>
    <col min="10758" max="10758" width="10" style="147" customWidth="1"/>
    <col min="10759" max="10759" width="10.125" style="147" customWidth="1"/>
    <col min="10760" max="10760" width="8.125" style="147" customWidth="1"/>
    <col min="10761" max="10762" width="5.875" style="147" customWidth="1"/>
    <col min="10763" max="10763" width="8" style="147" customWidth="1"/>
    <col min="10764" max="10764" width="9" style="147" customWidth="1"/>
    <col min="10765" max="10765" width="9" style="147"/>
    <col min="10766" max="10766" width="14.5" style="147" customWidth="1"/>
    <col min="10767" max="10767" width="9.125" style="147" customWidth="1"/>
    <col min="10768" max="10768" width="9.5" style="147" customWidth="1"/>
    <col min="10769" max="11009" width="9" style="147"/>
    <col min="11010" max="11011" width="15.125" style="147" customWidth="1"/>
    <col min="11012" max="11012" width="34.75" style="147" customWidth="1"/>
    <col min="11013" max="11013" width="6.125" style="147" bestFit="1" customWidth="1"/>
    <col min="11014" max="11014" width="10" style="147" customWidth="1"/>
    <col min="11015" max="11015" width="10.125" style="147" customWidth="1"/>
    <col min="11016" max="11016" width="8.125" style="147" customWidth="1"/>
    <col min="11017" max="11018" width="5.875" style="147" customWidth="1"/>
    <col min="11019" max="11019" width="8" style="147" customWidth="1"/>
    <col min="11020" max="11020" width="9" style="147" customWidth="1"/>
    <col min="11021" max="11021" width="9" style="147"/>
    <col min="11022" max="11022" width="14.5" style="147" customWidth="1"/>
    <col min="11023" max="11023" width="9.125" style="147" customWidth="1"/>
    <col min="11024" max="11024" width="9.5" style="147" customWidth="1"/>
    <col min="11025" max="11265" width="9" style="147"/>
    <col min="11266" max="11267" width="15.125" style="147" customWidth="1"/>
    <col min="11268" max="11268" width="34.75" style="147" customWidth="1"/>
    <col min="11269" max="11269" width="6.125" style="147" bestFit="1" customWidth="1"/>
    <col min="11270" max="11270" width="10" style="147" customWidth="1"/>
    <col min="11271" max="11271" width="10.125" style="147" customWidth="1"/>
    <col min="11272" max="11272" width="8.125" style="147" customWidth="1"/>
    <col min="11273" max="11274" width="5.875" style="147" customWidth="1"/>
    <col min="11275" max="11275" width="8" style="147" customWidth="1"/>
    <col min="11276" max="11276" width="9" style="147" customWidth="1"/>
    <col min="11277" max="11277" width="9" style="147"/>
    <col min="11278" max="11278" width="14.5" style="147" customWidth="1"/>
    <col min="11279" max="11279" width="9.125" style="147" customWidth="1"/>
    <col min="11280" max="11280" width="9.5" style="147" customWidth="1"/>
    <col min="11281" max="11521" width="9" style="147"/>
    <col min="11522" max="11523" width="15.125" style="147" customWidth="1"/>
    <col min="11524" max="11524" width="34.75" style="147" customWidth="1"/>
    <col min="11525" max="11525" width="6.125" style="147" bestFit="1" customWidth="1"/>
    <col min="11526" max="11526" width="10" style="147" customWidth="1"/>
    <col min="11527" max="11527" width="10.125" style="147" customWidth="1"/>
    <col min="11528" max="11528" width="8.125" style="147" customWidth="1"/>
    <col min="11529" max="11530" width="5.875" style="147" customWidth="1"/>
    <col min="11531" max="11531" width="8" style="147" customWidth="1"/>
    <col min="11532" max="11532" width="9" style="147" customWidth="1"/>
    <col min="11533" max="11533" width="9" style="147"/>
    <col min="11534" max="11534" width="14.5" style="147" customWidth="1"/>
    <col min="11535" max="11535" width="9.125" style="147" customWidth="1"/>
    <col min="11536" max="11536" width="9.5" style="147" customWidth="1"/>
    <col min="11537" max="11777" width="9" style="147"/>
    <col min="11778" max="11779" width="15.125" style="147" customWidth="1"/>
    <col min="11780" max="11780" width="34.75" style="147" customWidth="1"/>
    <col min="11781" max="11781" width="6.125" style="147" bestFit="1" customWidth="1"/>
    <col min="11782" max="11782" width="10" style="147" customWidth="1"/>
    <col min="11783" max="11783" width="10.125" style="147" customWidth="1"/>
    <col min="11784" max="11784" width="8.125" style="147" customWidth="1"/>
    <col min="11785" max="11786" width="5.875" style="147" customWidth="1"/>
    <col min="11787" max="11787" width="8" style="147" customWidth="1"/>
    <col min="11788" max="11788" width="9" style="147" customWidth="1"/>
    <col min="11789" max="11789" width="9" style="147"/>
    <col min="11790" max="11790" width="14.5" style="147" customWidth="1"/>
    <col min="11791" max="11791" width="9.125" style="147" customWidth="1"/>
    <col min="11792" max="11792" width="9.5" style="147" customWidth="1"/>
    <col min="11793" max="12033" width="9" style="147"/>
    <col min="12034" max="12035" width="15.125" style="147" customWidth="1"/>
    <col min="12036" max="12036" width="34.75" style="147" customWidth="1"/>
    <col min="12037" max="12037" width="6.125" style="147" bestFit="1" customWidth="1"/>
    <col min="12038" max="12038" width="10" style="147" customWidth="1"/>
    <col min="12039" max="12039" width="10.125" style="147" customWidth="1"/>
    <col min="12040" max="12040" width="8.125" style="147" customWidth="1"/>
    <col min="12041" max="12042" width="5.875" style="147" customWidth="1"/>
    <col min="12043" max="12043" width="8" style="147" customWidth="1"/>
    <col min="12044" max="12044" width="9" style="147" customWidth="1"/>
    <col min="12045" max="12045" width="9" style="147"/>
    <col min="12046" max="12046" width="14.5" style="147" customWidth="1"/>
    <col min="12047" max="12047" width="9.125" style="147" customWidth="1"/>
    <col min="12048" max="12048" width="9.5" style="147" customWidth="1"/>
    <col min="12049" max="12289" width="9" style="147"/>
    <col min="12290" max="12291" width="15.125" style="147" customWidth="1"/>
    <col min="12292" max="12292" width="34.75" style="147" customWidth="1"/>
    <col min="12293" max="12293" width="6.125" style="147" bestFit="1" customWidth="1"/>
    <col min="12294" max="12294" width="10" style="147" customWidth="1"/>
    <col min="12295" max="12295" width="10.125" style="147" customWidth="1"/>
    <col min="12296" max="12296" width="8.125" style="147" customWidth="1"/>
    <col min="12297" max="12298" width="5.875" style="147" customWidth="1"/>
    <col min="12299" max="12299" width="8" style="147" customWidth="1"/>
    <col min="12300" max="12300" width="9" style="147" customWidth="1"/>
    <col min="12301" max="12301" width="9" style="147"/>
    <col min="12302" max="12302" width="14.5" style="147" customWidth="1"/>
    <col min="12303" max="12303" width="9.125" style="147" customWidth="1"/>
    <col min="12304" max="12304" width="9.5" style="147" customWidth="1"/>
    <col min="12305" max="12545" width="9" style="147"/>
    <col min="12546" max="12547" width="15.125" style="147" customWidth="1"/>
    <col min="12548" max="12548" width="34.75" style="147" customWidth="1"/>
    <col min="12549" max="12549" width="6.125" style="147" bestFit="1" customWidth="1"/>
    <col min="12550" max="12550" width="10" style="147" customWidth="1"/>
    <col min="12551" max="12551" width="10.125" style="147" customWidth="1"/>
    <col min="12552" max="12552" width="8.125" style="147" customWidth="1"/>
    <col min="12553" max="12554" width="5.875" style="147" customWidth="1"/>
    <col min="12555" max="12555" width="8" style="147" customWidth="1"/>
    <col min="12556" max="12556" width="9" style="147" customWidth="1"/>
    <col min="12557" max="12557" width="9" style="147"/>
    <col min="12558" max="12558" width="14.5" style="147" customWidth="1"/>
    <col min="12559" max="12559" width="9.125" style="147" customWidth="1"/>
    <col min="12560" max="12560" width="9.5" style="147" customWidth="1"/>
    <col min="12561" max="12801" width="9" style="147"/>
    <col min="12802" max="12803" width="15.125" style="147" customWidth="1"/>
    <col min="12804" max="12804" width="34.75" style="147" customWidth="1"/>
    <col min="12805" max="12805" width="6.125" style="147" bestFit="1" customWidth="1"/>
    <col min="12806" max="12806" width="10" style="147" customWidth="1"/>
    <col min="12807" max="12807" width="10.125" style="147" customWidth="1"/>
    <col min="12808" max="12808" width="8.125" style="147" customWidth="1"/>
    <col min="12809" max="12810" width="5.875" style="147" customWidth="1"/>
    <col min="12811" max="12811" width="8" style="147" customWidth="1"/>
    <col min="12812" max="12812" width="9" style="147" customWidth="1"/>
    <col min="12813" max="12813" width="9" style="147"/>
    <col min="12814" max="12814" width="14.5" style="147" customWidth="1"/>
    <col min="12815" max="12815" width="9.125" style="147" customWidth="1"/>
    <col min="12816" max="12816" width="9.5" style="147" customWidth="1"/>
    <col min="12817" max="13057" width="9" style="147"/>
    <col min="13058" max="13059" width="15.125" style="147" customWidth="1"/>
    <col min="13060" max="13060" width="34.75" style="147" customWidth="1"/>
    <col min="13061" max="13061" width="6.125" style="147" bestFit="1" customWidth="1"/>
    <col min="13062" max="13062" width="10" style="147" customWidth="1"/>
    <col min="13063" max="13063" width="10.125" style="147" customWidth="1"/>
    <col min="13064" max="13064" width="8.125" style="147" customWidth="1"/>
    <col min="13065" max="13066" width="5.875" style="147" customWidth="1"/>
    <col min="13067" max="13067" width="8" style="147" customWidth="1"/>
    <col min="13068" max="13068" width="9" style="147" customWidth="1"/>
    <col min="13069" max="13069" width="9" style="147"/>
    <col min="13070" max="13070" width="14.5" style="147" customWidth="1"/>
    <col min="13071" max="13071" width="9.125" style="147" customWidth="1"/>
    <col min="13072" max="13072" width="9.5" style="147" customWidth="1"/>
    <col min="13073" max="13313" width="9" style="147"/>
    <col min="13314" max="13315" width="15.125" style="147" customWidth="1"/>
    <col min="13316" max="13316" width="34.75" style="147" customWidth="1"/>
    <col min="13317" max="13317" width="6.125" style="147" bestFit="1" customWidth="1"/>
    <col min="13318" max="13318" width="10" style="147" customWidth="1"/>
    <col min="13319" max="13319" width="10.125" style="147" customWidth="1"/>
    <col min="13320" max="13320" width="8.125" style="147" customWidth="1"/>
    <col min="13321" max="13322" width="5.875" style="147" customWidth="1"/>
    <col min="13323" max="13323" width="8" style="147" customWidth="1"/>
    <col min="13324" max="13324" width="9" style="147" customWidth="1"/>
    <col min="13325" max="13325" width="9" style="147"/>
    <col min="13326" max="13326" width="14.5" style="147" customWidth="1"/>
    <col min="13327" max="13327" width="9.125" style="147" customWidth="1"/>
    <col min="13328" max="13328" width="9.5" style="147" customWidth="1"/>
    <col min="13329" max="13569" width="9" style="147"/>
    <col min="13570" max="13571" width="15.125" style="147" customWidth="1"/>
    <col min="13572" max="13572" width="34.75" style="147" customWidth="1"/>
    <col min="13573" max="13573" width="6.125" style="147" bestFit="1" customWidth="1"/>
    <col min="13574" max="13574" width="10" style="147" customWidth="1"/>
    <col min="13575" max="13575" width="10.125" style="147" customWidth="1"/>
    <col min="13576" max="13576" width="8.125" style="147" customWidth="1"/>
    <col min="13577" max="13578" width="5.875" style="147" customWidth="1"/>
    <col min="13579" max="13579" width="8" style="147" customWidth="1"/>
    <col min="13580" max="13580" width="9" style="147" customWidth="1"/>
    <col min="13581" max="13581" width="9" style="147"/>
    <col min="13582" max="13582" width="14.5" style="147" customWidth="1"/>
    <col min="13583" max="13583" width="9.125" style="147" customWidth="1"/>
    <col min="13584" max="13584" width="9.5" style="147" customWidth="1"/>
    <col min="13585" max="13825" width="9" style="147"/>
    <col min="13826" max="13827" width="15.125" style="147" customWidth="1"/>
    <col min="13828" max="13828" width="34.75" style="147" customWidth="1"/>
    <col min="13829" max="13829" width="6.125" style="147" bestFit="1" customWidth="1"/>
    <col min="13830" max="13830" width="10" style="147" customWidth="1"/>
    <col min="13831" max="13831" width="10.125" style="147" customWidth="1"/>
    <col min="13832" max="13832" width="8.125" style="147" customWidth="1"/>
    <col min="13833" max="13834" width="5.875" style="147" customWidth="1"/>
    <col min="13835" max="13835" width="8" style="147" customWidth="1"/>
    <col min="13836" max="13836" width="9" style="147" customWidth="1"/>
    <col min="13837" max="13837" width="9" style="147"/>
    <col min="13838" max="13838" width="14.5" style="147" customWidth="1"/>
    <col min="13839" max="13839" width="9.125" style="147" customWidth="1"/>
    <col min="13840" max="13840" width="9.5" style="147" customWidth="1"/>
    <col min="13841" max="14081" width="9" style="147"/>
    <col min="14082" max="14083" width="15.125" style="147" customWidth="1"/>
    <col min="14084" max="14084" width="34.75" style="147" customWidth="1"/>
    <col min="14085" max="14085" width="6.125" style="147" bestFit="1" customWidth="1"/>
    <col min="14086" max="14086" width="10" style="147" customWidth="1"/>
    <col min="14087" max="14087" width="10.125" style="147" customWidth="1"/>
    <col min="14088" max="14088" width="8.125" style="147" customWidth="1"/>
    <col min="14089" max="14090" width="5.875" style="147" customWidth="1"/>
    <col min="14091" max="14091" width="8" style="147" customWidth="1"/>
    <col min="14092" max="14092" width="9" style="147" customWidth="1"/>
    <col min="14093" max="14093" width="9" style="147"/>
    <col min="14094" max="14094" width="14.5" style="147" customWidth="1"/>
    <col min="14095" max="14095" width="9.125" style="147" customWidth="1"/>
    <col min="14096" max="14096" width="9.5" style="147" customWidth="1"/>
    <col min="14097" max="14337" width="9" style="147"/>
    <col min="14338" max="14339" width="15.125" style="147" customWidth="1"/>
    <col min="14340" max="14340" width="34.75" style="147" customWidth="1"/>
    <col min="14341" max="14341" width="6.125" style="147" bestFit="1" customWidth="1"/>
    <col min="14342" max="14342" width="10" style="147" customWidth="1"/>
    <col min="14343" max="14343" width="10.125" style="147" customWidth="1"/>
    <col min="14344" max="14344" width="8.125" style="147" customWidth="1"/>
    <col min="14345" max="14346" width="5.875" style="147" customWidth="1"/>
    <col min="14347" max="14347" width="8" style="147" customWidth="1"/>
    <col min="14348" max="14348" width="9" style="147" customWidth="1"/>
    <col min="14349" max="14349" width="9" style="147"/>
    <col min="14350" max="14350" width="14.5" style="147" customWidth="1"/>
    <col min="14351" max="14351" width="9.125" style="147" customWidth="1"/>
    <col min="14352" max="14352" width="9.5" style="147" customWidth="1"/>
    <col min="14353" max="14593" width="9" style="147"/>
    <col min="14594" max="14595" width="15.125" style="147" customWidth="1"/>
    <col min="14596" max="14596" width="34.75" style="147" customWidth="1"/>
    <col min="14597" max="14597" width="6.125" style="147" bestFit="1" customWidth="1"/>
    <col min="14598" max="14598" width="10" style="147" customWidth="1"/>
    <col min="14599" max="14599" width="10.125" style="147" customWidth="1"/>
    <col min="14600" max="14600" width="8.125" style="147" customWidth="1"/>
    <col min="14601" max="14602" width="5.875" style="147" customWidth="1"/>
    <col min="14603" max="14603" width="8" style="147" customWidth="1"/>
    <col min="14604" max="14604" width="9" style="147" customWidth="1"/>
    <col min="14605" max="14605" width="9" style="147"/>
    <col min="14606" max="14606" width="14.5" style="147" customWidth="1"/>
    <col min="14607" max="14607" width="9.125" style="147" customWidth="1"/>
    <col min="14608" max="14608" width="9.5" style="147" customWidth="1"/>
    <col min="14609" max="14849" width="9" style="147"/>
    <col min="14850" max="14851" width="15.125" style="147" customWidth="1"/>
    <col min="14852" max="14852" width="34.75" style="147" customWidth="1"/>
    <col min="14853" max="14853" width="6.125" style="147" bestFit="1" customWidth="1"/>
    <col min="14854" max="14854" width="10" style="147" customWidth="1"/>
    <col min="14855" max="14855" width="10.125" style="147" customWidth="1"/>
    <col min="14856" max="14856" width="8.125" style="147" customWidth="1"/>
    <col min="14857" max="14858" width="5.875" style="147" customWidth="1"/>
    <col min="14859" max="14859" width="8" style="147" customWidth="1"/>
    <col min="14860" max="14860" width="9" style="147" customWidth="1"/>
    <col min="14861" max="14861" width="9" style="147"/>
    <col min="14862" max="14862" width="14.5" style="147" customWidth="1"/>
    <col min="14863" max="14863" width="9.125" style="147" customWidth="1"/>
    <col min="14864" max="14864" width="9.5" style="147" customWidth="1"/>
    <col min="14865" max="15105" width="9" style="147"/>
    <col min="15106" max="15107" width="15.125" style="147" customWidth="1"/>
    <col min="15108" max="15108" width="34.75" style="147" customWidth="1"/>
    <col min="15109" max="15109" width="6.125" style="147" bestFit="1" customWidth="1"/>
    <col min="15110" max="15110" width="10" style="147" customWidth="1"/>
    <col min="15111" max="15111" width="10.125" style="147" customWidth="1"/>
    <col min="15112" max="15112" width="8.125" style="147" customWidth="1"/>
    <col min="15113" max="15114" width="5.875" style="147" customWidth="1"/>
    <col min="15115" max="15115" width="8" style="147" customWidth="1"/>
    <col min="15116" max="15116" width="9" style="147" customWidth="1"/>
    <col min="15117" max="15117" width="9" style="147"/>
    <col min="15118" max="15118" width="14.5" style="147" customWidth="1"/>
    <col min="15119" max="15119" width="9.125" style="147" customWidth="1"/>
    <col min="15120" max="15120" width="9.5" style="147" customWidth="1"/>
    <col min="15121" max="15361" width="9" style="147"/>
    <col min="15362" max="15363" width="15.125" style="147" customWidth="1"/>
    <col min="15364" max="15364" width="34.75" style="147" customWidth="1"/>
    <col min="15365" max="15365" width="6.125" style="147" bestFit="1" customWidth="1"/>
    <col min="15366" max="15366" width="10" style="147" customWidth="1"/>
    <col min="15367" max="15367" width="10.125" style="147" customWidth="1"/>
    <col min="15368" max="15368" width="8.125" style="147" customWidth="1"/>
    <col min="15369" max="15370" width="5.875" style="147" customWidth="1"/>
    <col min="15371" max="15371" width="8" style="147" customWidth="1"/>
    <col min="15372" max="15372" width="9" style="147" customWidth="1"/>
    <col min="15373" max="15373" width="9" style="147"/>
    <col min="15374" max="15374" width="14.5" style="147" customWidth="1"/>
    <col min="15375" max="15375" width="9.125" style="147" customWidth="1"/>
    <col min="15376" max="15376" width="9.5" style="147" customWidth="1"/>
    <col min="15377" max="15617" width="9" style="147"/>
    <col min="15618" max="15619" width="15.125" style="147" customWidth="1"/>
    <col min="15620" max="15620" width="34.75" style="147" customWidth="1"/>
    <col min="15621" max="15621" width="6.125" style="147" bestFit="1" customWidth="1"/>
    <col min="15622" max="15622" width="10" style="147" customWidth="1"/>
    <col min="15623" max="15623" width="10.125" style="147" customWidth="1"/>
    <col min="15624" max="15624" width="8.125" style="147" customWidth="1"/>
    <col min="15625" max="15626" width="5.875" style="147" customWidth="1"/>
    <col min="15627" max="15627" width="8" style="147" customWidth="1"/>
    <col min="15628" max="15628" width="9" style="147" customWidth="1"/>
    <col min="15629" max="15629" width="9" style="147"/>
    <col min="15630" max="15630" width="14.5" style="147" customWidth="1"/>
    <col min="15631" max="15631" width="9.125" style="147" customWidth="1"/>
    <col min="15632" max="15632" width="9.5" style="147" customWidth="1"/>
    <col min="15633" max="15873" width="9" style="147"/>
    <col min="15874" max="15875" width="15.125" style="147" customWidth="1"/>
    <col min="15876" max="15876" width="34.75" style="147" customWidth="1"/>
    <col min="15877" max="15877" width="6.125" style="147" bestFit="1" customWidth="1"/>
    <col min="15878" max="15878" width="10" style="147" customWidth="1"/>
    <col min="15879" max="15879" width="10.125" style="147" customWidth="1"/>
    <col min="15880" max="15880" width="8.125" style="147" customWidth="1"/>
    <col min="15881" max="15882" width="5.875" style="147" customWidth="1"/>
    <col min="15883" max="15883" width="8" style="147" customWidth="1"/>
    <col min="15884" max="15884" width="9" style="147" customWidth="1"/>
    <col min="15885" max="15885" width="9" style="147"/>
    <col min="15886" max="15886" width="14.5" style="147" customWidth="1"/>
    <col min="15887" max="15887" width="9.125" style="147" customWidth="1"/>
    <col min="15888" max="15888" width="9.5" style="147" customWidth="1"/>
    <col min="15889" max="16129" width="9" style="147"/>
    <col min="16130" max="16131" width="15.125" style="147" customWidth="1"/>
    <col min="16132" max="16132" width="34.75" style="147" customWidth="1"/>
    <col min="16133" max="16133" width="6.125" style="147" bestFit="1" customWidth="1"/>
    <col min="16134" max="16134" width="10" style="147" customWidth="1"/>
    <col min="16135" max="16135" width="10.125" style="147" customWidth="1"/>
    <col min="16136" max="16136" width="8.125" style="147" customWidth="1"/>
    <col min="16137" max="16138" width="5.875" style="147" customWidth="1"/>
    <col min="16139" max="16139" width="8" style="147" customWidth="1"/>
    <col min="16140" max="16140" width="9" style="147" customWidth="1"/>
    <col min="16141" max="16141" width="9" style="147"/>
    <col min="16142" max="16142" width="14.5" style="147" customWidth="1"/>
    <col min="16143" max="16143" width="9.125" style="147" customWidth="1"/>
    <col min="16144" max="16144" width="9.5" style="147" customWidth="1"/>
    <col min="16145" max="16384" width="9" style="147"/>
  </cols>
  <sheetData>
    <row r="8" spans="1:16" ht="15">
      <c r="A8" s="259" t="s">
        <v>354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</row>
    <row r="9" spans="1:16" ht="22.5" customHeight="1">
      <c r="A9" s="260" t="s">
        <v>355</v>
      </c>
      <c r="B9" s="260"/>
      <c r="C9" s="260"/>
      <c r="D9" s="260"/>
      <c r="E9" s="260"/>
      <c r="F9" s="260"/>
      <c r="G9" s="260"/>
      <c r="H9" s="260"/>
    </row>
    <row r="10" spans="1:16">
      <c r="A10" s="148"/>
    </row>
    <row r="11" spans="1:16" s="150" customFormat="1" ht="24.75" customHeight="1">
      <c r="A11" s="261" t="s">
        <v>8</v>
      </c>
      <c r="B11" s="261" t="s">
        <v>163</v>
      </c>
      <c r="C11" s="261"/>
      <c r="D11" s="261"/>
      <c r="E11" s="261" t="s">
        <v>356</v>
      </c>
      <c r="F11" s="261" t="s">
        <v>357</v>
      </c>
      <c r="G11" s="261" t="s">
        <v>358</v>
      </c>
      <c r="H11" s="261" t="s">
        <v>359</v>
      </c>
      <c r="I11" s="261" t="s">
        <v>360</v>
      </c>
      <c r="J11" s="261" t="s">
        <v>361</v>
      </c>
      <c r="K11" s="261" t="s">
        <v>362</v>
      </c>
      <c r="L11" s="261" t="s">
        <v>363</v>
      </c>
      <c r="M11" s="261"/>
      <c r="N11" s="261" t="s">
        <v>364</v>
      </c>
      <c r="O11" s="261" t="s">
        <v>365</v>
      </c>
      <c r="P11" s="261"/>
    </row>
    <row r="12" spans="1:16" s="152" customFormat="1" ht="24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151" t="s">
        <v>366</v>
      </c>
      <c r="M12" s="151" t="s">
        <v>367</v>
      </c>
      <c r="N12" s="261"/>
      <c r="O12" s="151" t="s">
        <v>368</v>
      </c>
      <c r="P12" s="151" t="s">
        <v>369</v>
      </c>
    </row>
    <row r="13" spans="1:16" s="148" customFormat="1">
      <c r="A13" s="153" t="s">
        <v>370</v>
      </c>
      <c r="B13" s="154" t="s">
        <v>371</v>
      </c>
      <c r="C13" s="155"/>
      <c r="D13" s="156"/>
      <c r="E13" s="157">
        <f>'[6]1-Parc Fixa Veic.'!J10</f>
        <v>0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</row>
    <row r="14" spans="1:16" ht="12" customHeight="1">
      <c r="A14" s="153"/>
      <c r="B14" s="159"/>
      <c r="C14" s="160"/>
      <c r="D14" s="161"/>
      <c r="E14" s="153"/>
      <c r="F14" s="162"/>
      <c r="G14" s="162"/>
      <c r="H14" s="162"/>
      <c r="I14" s="163"/>
      <c r="J14" s="162"/>
      <c r="K14" s="162"/>
      <c r="L14" s="162"/>
      <c r="M14" s="153"/>
      <c r="N14" s="164"/>
      <c r="O14" s="153"/>
      <c r="P14" s="262" t="s">
        <v>372</v>
      </c>
    </row>
    <row r="15" spans="1:16">
      <c r="A15" s="153" t="s">
        <v>373</v>
      </c>
      <c r="B15" s="165" t="s">
        <v>374</v>
      </c>
      <c r="C15" s="166"/>
      <c r="D15" s="167"/>
      <c r="E15" s="168" t="s">
        <v>174</v>
      </c>
      <c r="F15" s="169" t="s">
        <v>375</v>
      </c>
      <c r="G15" s="169" t="s">
        <v>376</v>
      </c>
      <c r="H15" s="169">
        <v>134</v>
      </c>
      <c r="I15" s="170">
        <v>2</v>
      </c>
      <c r="J15" s="169">
        <v>0.5</v>
      </c>
      <c r="K15" s="169">
        <v>60</v>
      </c>
      <c r="L15" s="171">
        <v>399.62</v>
      </c>
      <c r="M15" s="168"/>
      <c r="N15" s="172">
        <f t="shared" ref="N15:N18" si="0">((H15*I15*J15)/K15)*L15</f>
        <v>892.48466666666673</v>
      </c>
      <c r="O15" s="153" t="s">
        <v>377</v>
      </c>
      <c r="P15" s="263"/>
    </row>
    <row r="16" spans="1:16">
      <c r="A16" s="153" t="s">
        <v>378</v>
      </c>
      <c r="B16" s="165" t="s">
        <v>379</v>
      </c>
      <c r="C16" s="166"/>
      <c r="D16" s="167"/>
      <c r="E16" s="168" t="s">
        <v>380</v>
      </c>
      <c r="F16" s="169" t="s">
        <v>375</v>
      </c>
      <c r="G16" s="169" t="s">
        <v>376</v>
      </c>
      <c r="H16" s="169">
        <v>134</v>
      </c>
      <c r="I16" s="170">
        <v>2</v>
      </c>
      <c r="J16" s="169">
        <v>0.5</v>
      </c>
      <c r="K16" s="169">
        <v>60</v>
      </c>
      <c r="L16" s="171">
        <v>399.62</v>
      </c>
      <c r="M16" s="168"/>
      <c r="N16" s="172">
        <f>((H16*I16*J16)/K16)*L16</f>
        <v>892.48466666666673</v>
      </c>
      <c r="O16" s="153" t="s">
        <v>377</v>
      </c>
      <c r="P16" s="263"/>
    </row>
    <row r="17" spans="1:16">
      <c r="A17" s="153" t="s">
        <v>381</v>
      </c>
      <c r="B17" s="165" t="s">
        <v>382</v>
      </c>
      <c r="C17" s="166"/>
      <c r="D17" s="167"/>
      <c r="E17" s="168" t="s">
        <v>170</v>
      </c>
      <c r="F17" s="169" t="s">
        <v>375</v>
      </c>
      <c r="G17" s="169" t="s">
        <v>376</v>
      </c>
      <c r="H17" s="169">
        <v>134</v>
      </c>
      <c r="I17" s="170">
        <v>2</v>
      </c>
      <c r="J17" s="169">
        <v>1</v>
      </c>
      <c r="K17" s="169">
        <v>60</v>
      </c>
      <c r="L17" s="171">
        <v>399.62</v>
      </c>
      <c r="M17" s="168"/>
      <c r="N17" s="172">
        <f>((H17*I17*J17)/K17)*L17</f>
        <v>1784.9693333333335</v>
      </c>
      <c r="O17" s="153" t="s">
        <v>377</v>
      </c>
      <c r="P17" s="263"/>
    </row>
    <row r="18" spans="1:16">
      <c r="A18" s="153" t="s">
        <v>383</v>
      </c>
      <c r="B18" s="165" t="s">
        <v>384</v>
      </c>
      <c r="C18" s="166"/>
      <c r="D18" s="167"/>
      <c r="E18" s="168" t="s">
        <v>385</v>
      </c>
      <c r="F18" s="169" t="s">
        <v>375</v>
      </c>
      <c r="G18" s="169" t="s">
        <v>376</v>
      </c>
      <c r="H18" s="169">
        <v>134</v>
      </c>
      <c r="I18" s="170">
        <v>2</v>
      </c>
      <c r="J18" s="169">
        <v>1</v>
      </c>
      <c r="K18" s="169">
        <v>60</v>
      </c>
      <c r="L18" s="171">
        <v>399.62</v>
      </c>
      <c r="M18" s="168"/>
      <c r="N18" s="172">
        <f t="shared" si="0"/>
        <v>1784.9693333333335</v>
      </c>
      <c r="O18" s="153" t="s">
        <v>377</v>
      </c>
      <c r="P18" s="264"/>
    </row>
    <row r="19" spans="1:16" s="148" customFormat="1">
      <c r="A19" s="154"/>
      <c r="B19" s="155" t="s">
        <v>386</v>
      </c>
      <c r="C19" s="155"/>
      <c r="D19" s="155"/>
      <c r="E19" s="173"/>
      <c r="F19" s="155"/>
      <c r="G19" s="155"/>
      <c r="H19" s="155"/>
      <c r="I19" s="155"/>
      <c r="J19" s="155"/>
      <c r="K19" s="155"/>
      <c r="L19" s="174"/>
      <c r="M19" s="156"/>
      <c r="N19" s="175">
        <f>SUM(N14:N18)</f>
        <v>5354.9080000000004</v>
      </c>
      <c r="O19" s="155"/>
      <c r="P19" s="156"/>
    </row>
    <row r="20" spans="1:16">
      <c r="L20" s="176"/>
    </row>
    <row r="21" spans="1:16" s="148" customFormat="1">
      <c r="A21" s="153" t="s">
        <v>387</v>
      </c>
      <c r="B21" s="154" t="s">
        <v>388</v>
      </c>
      <c r="C21" s="155"/>
      <c r="D21" s="156"/>
      <c r="E21" s="177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ht="12" customHeight="1">
      <c r="A22" s="153" t="s">
        <v>389</v>
      </c>
      <c r="B22" s="159" t="s">
        <v>390</v>
      </c>
      <c r="C22" s="160"/>
      <c r="D22" s="161"/>
      <c r="E22" s="162"/>
      <c r="F22" s="162" t="s">
        <v>375</v>
      </c>
      <c r="G22" s="162" t="s">
        <v>376</v>
      </c>
      <c r="H22" s="162">
        <v>134</v>
      </c>
      <c r="I22" s="163">
        <v>1</v>
      </c>
      <c r="J22" s="162">
        <v>0.5</v>
      </c>
      <c r="K22" s="162">
        <v>60</v>
      </c>
      <c r="L22" s="171">
        <v>297.14999999999998</v>
      </c>
      <c r="M22" s="153"/>
      <c r="N22" s="164">
        <f>((H22*I22*J22)/K22)*L22</f>
        <v>331.8175</v>
      </c>
      <c r="O22" s="153" t="s">
        <v>377</v>
      </c>
      <c r="P22" s="257" t="s">
        <v>228</v>
      </c>
    </row>
    <row r="23" spans="1:16" ht="12" customHeight="1">
      <c r="A23" s="153" t="s">
        <v>391</v>
      </c>
      <c r="B23" s="159" t="s">
        <v>392</v>
      </c>
      <c r="C23" s="160"/>
      <c r="D23" s="161"/>
      <c r="E23" s="162"/>
      <c r="F23" s="162" t="s">
        <v>375</v>
      </c>
      <c r="G23" s="162" t="s">
        <v>376</v>
      </c>
      <c r="H23" s="162">
        <v>134</v>
      </c>
      <c r="I23" s="163">
        <v>1</v>
      </c>
      <c r="J23" s="162">
        <v>0.5</v>
      </c>
      <c r="K23" s="162">
        <v>60</v>
      </c>
      <c r="L23" s="171">
        <v>297.14999999999998</v>
      </c>
      <c r="M23" s="153"/>
      <c r="N23" s="164">
        <f>((H23*I23*J23)/K23)*L23</f>
        <v>331.8175</v>
      </c>
      <c r="O23" s="153" t="s">
        <v>377</v>
      </c>
      <c r="P23" s="258"/>
    </row>
    <row r="24" spans="1:16" s="148" customFormat="1">
      <c r="A24" s="154"/>
      <c r="B24" s="155" t="s">
        <v>393</v>
      </c>
      <c r="C24" s="155"/>
      <c r="D24" s="155"/>
      <c r="E24" s="173"/>
      <c r="F24" s="155"/>
      <c r="G24" s="155"/>
      <c r="H24" s="155"/>
      <c r="I24" s="155"/>
      <c r="J24" s="155"/>
      <c r="K24" s="155"/>
      <c r="L24" s="155"/>
      <c r="M24" s="156"/>
      <c r="N24" s="175">
        <f>SUM(N22:N23)</f>
        <v>663.63499999999999</v>
      </c>
      <c r="O24" s="155"/>
      <c r="P24" s="156"/>
    </row>
    <row r="25" spans="1:16">
      <c r="F25" s="147">
        <f>'[6]QUANT. RODOVIAS'!K23</f>
        <v>2305</v>
      </c>
    </row>
    <row r="26" spans="1:16" s="148" customFormat="1">
      <c r="A26" s="153" t="s">
        <v>394</v>
      </c>
      <c r="B26" s="154" t="s">
        <v>395</v>
      </c>
      <c r="C26" s="155"/>
      <c r="D26" s="156"/>
      <c r="E26" s="177"/>
      <c r="F26" s="158">
        <f>'[6]QUANT. RODOVIAS'!K24</f>
        <v>4509</v>
      </c>
      <c r="G26" s="158"/>
      <c r="H26" s="158"/>
      <c r="I26" s="158"/>
      <c r="J26" s="158"/>
      <c r="K26" s="158"/>
      <c r="L26" s="158">
        <f>SUM(L15:M25)</f>
        <v>2192.7800000000002</v>
      </c>
      <c r="M26" s="158"/>
      <c r="N26" s="158"/>
      <c r="O26" s="158"/>
      <c r="P26" s="158"/>
    </row>
    <row r="27" spans="1:16">
      <c r="A27" s="153" t="s">
        <v>396</v>
      </c>
      <c r="B27" s="165" t="s">
        <v>397</v>
      </c>
      <c r="C27" s="166"/>
      <c r="D27" s="167"/>
      <c r="E27" s="168" t="s">
        <v>398</v>
      </c>
      <c r="F27" s="162" t="s">
        <v>375</v>
      </c>
      <c r="G27" s="169" t="s">
        <v>376</v>
      </c>
      <c r="H27" s="169">
        <v>186</v>
      </c>
      <c r="I27" s="170">
        <v>1</v>
      </c>
      <c r="J27" s="169">
        <v>1</v>
      </c>
      <c r="K27" s="169">
        <v>60</v>
      </c>
      <c r="L27" s="171">
        <v>180.57</v>
      </c>
      <c r="M27" s="168"/>
      <c r="N27" s="172">
        <f t="shared" ref="N27:N30" si="1">((H27*I27*J27)/K27)*L27</f>
        <v>559.76699999999994</v>
      </c>
      <c r="O27" s="153" t="s">
        <v>377</v>
      </c>
      <c r="P27" s="168" t="s">
        <v>398</v>
      </c>
    </row>
    <row r="28" spans="1:16">
      <c r="A28" s="153" t="s">
        <v>399</v>
      </c>
      <c r="B28" s="165" t="s">
        <v>400</v>
      </c>
      <c r="C28" s="166"/>
      <c r="D28" s="167"/>
      <c r="E28" s="168" t="s">
        <v>401</v>
      </c>
      <c r="F28" s="162" t="s">
        <v>375</v>
      </c>
      <c r="G28" s="169" t="s">
        <v>376</v>
      </c>
      <c r="H28" s="169">
        <v>186</v>
      </c>
      <c r="I28" s="170">
        <v>1</v>
      </c>
      <c r="J28" s="169">
        <v>1</v>
      </c>
      <c r="K28" s="169">
        <v>60</v>
      </c>
      <c r="L28" s="171">
        <v>312.26</v>
      </c>
      <c r="M28" s="168"/>
      <c r="N28" s="172">
        <f t="shared" si="1"/>
        <v>968.00599999999997</v>
      </c>
      <c r="O28" s="153" t="s">
        <v>377</v>
      </c>
      <c r="P28" s="168" t="s">
        <v>401</v>
      </c>
    </row>
    <row r="29" spans="1:16">
      <c r="A29" s="153" t="s">
        <v>402</v>
      </c>
      <c r="B29" s="165" t="s">
        <v>403</v>
      </c>
      <c r="C29" s="166"/>
      <c r="D29" s="167"/>
      <c r="E29" s="168" t="s">
        <v>404</v>
      </c>
      <c r="F29" s="162" t="s">
        <v>375</v>
      </c>
      <c r="G29" s="169" t="s">
        <v>376</v>
      </c>
      <c r="H29" s="169">
        <v>186</v>
      </c>
      <c r="I29" s="170">
        <v>1</v>
      </c>
      <c r="J29" s="169">
        <v>1</v>
      </c>
      <c r="K29" s="169">
        <v>60</v>
      </c>
      <c r="L29" s="171">
        <v>278.07</v>
      </c>
      <c r="M29" s="168"/>
      <c r="N29" s="172">
        <f t="shared" si="1"/>
        <v>862.01700000000005</v>
      </c>
      <c r="O29" s="153" t="s">
        <v>377</v>
      </c>
      <c r="P29" s="168" t="s">
        <v>404</v>
      </c>
    </row>
    <row r="30" spans="1:16">
      <c r="A30" s="153" t="s">
        <v>405</v>
      </c>
      <c r="B30" s="165" t="s">
        <v>406</v>
      </c>
      <c r="C30" s="166"/>
      <c r="D30" s="167"/>
      <c r="E30" s="168" t="s">
        <v>407</v>
      </c>
      <c r="F30" s="162" t="s">
        <v>375</v>
      </c>
      <c r="G30" s="169" t="s">
        <v>376</v>
      </c>
      <c r="H30" s="169">
        <v>186</v>
      </c>
      <c r="I30" s="170">
        <v>1</v>
      </c>
      <c r="J30" s="169">
        <v>1</v>
      </c>
      <c r="K30" s="169">
        <v>60</v>
      </c>
      <c r="L30" s="171">
        <v>239.97</v>
      </c>
      <c r="M30" s="168"/>
      <c r="N30" s="172">
        <f t="shared" si="1"/>
        <v>743.90700000000004</v>
      </c>
      <c r="O30" s="153" t="s">
        <v>377</v>
      </c>
      <c r="P30" s="168" t="s">
        <v>407</v>
      </c>
    </row>
    <row r="31" spans="1:16" s="148" customFormat="1">
      <c r="A31" s="154"/>
      <c r="B31" s="155" t="s">
        <v>408</v>
      </c>
      <c r="C31" s="155"/>
      <c r="D31" s="155"/>
      <c r="E31" s="173"/>
      <c r="F31" s="155"/>
      <c r="G31" s="155"/>
      <c r="H31" s="155"/>
      <c r="I31" s="155"/>
      <c r="J31" s="155"/>
      <c r="K31" s="155"/>
      <c r="L31" s="155"/>
      <c r="M31" s="156"/>
      <c r="N31" s="178">
        <f>SUM(N27:N30)</f>
        <v>3133.6970000000001</v>
      </c>
      <c r="O31" s="155"/>
      <c r="P31" s="156"/>
    </row>
    <row r="33" spans="1:16" s="180" customFormat="1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6"/>
      <c r="N33" s="267">
        <f>N19+N24+N31</f>
        <v>9152.2400000000016</v>
      </c>
      <c r="O33" s="268"/>
      <c r="P33" s="179"/>
    </row>
    <row r="34" spans="1:16" s="180" customFormat="1">
      <c r="A34" s="269" t="s">
        <v>409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70"/>
      <c r="N34" s="271">
        <f>N33*0.2199</f>
        <v>2012.5775760000004</v>
      </c>
      <c r="O34" s="272"/>
      <c r="P34" s="179"/>
    </row>
    <row r="35" spans="1:16" s="180" customFormat="1" ht="30" customHeight="1">
      <c r="A35" s="273" t="s">
        <v>410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4"/>
      <c r="N35" s="275">
        <f>SUM(N33:O34)</f>
        <v>11164.817576000001</v>
      </c>
      <c r="O35" s="276"/>
      <c r="P35" s="181"/>
    </row>
    <row r="43" spans="1:16" s="51" customFormat="1" ht="73.5" customHeight="1">
      <c r="A43" s="215" t="s">
        <v>22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</row>
  </sheetData>
  <mergeCells count="23">
    <mergeCell ref="A43:K43"/>
    <mergeCell ref="A33:M33"/>
    <mergeCell ref="N33:O33"/>
    <mergeCell ref="A34:M34"/>
    <mergeCell ref="N34:O34"/>
    <mergeCell ref="A35:M35"/>
    <mergeCell ref="N35:O35"/>
    <mergeCell ref="P22:P23"/>
    <mergeCell ref="A8:P8"/>
    <mergeCell ref="A9:H9"/>
    <mergeCell ref="A11:A12"/>
    <mergeCell ref="B11:D12"/>
    <mergeCell ref="E11:E12"/>
    <mergeCell ref="F11:F12"/>
    <mergeCell ref="G11:G12"/>
    <mergeCell ref="H11:H12"/>
    <mergeCell ref="I11:I12"/>
    <mergeCell ref="J11:J12"/>
    <mergeCell ref="K11:K12"/>
    <mergeCell ref="L11:M11"/>
    <mergeCell ref="N11:N12"/>
    <mergeCell ref="O11:P11"/>
    <mergeCell ref="P14:P18"/>
  </mergeCells>
  <printOptions horizontalCentered="1" verticalCentered="1"/>
  <pageMargins left="0.51181102362204722" right="0.55118110236220474" top="0.78740157480314965" bottom="0.78740157480314965" header="0.31496062992125984" footer="0.31496062992125984"/>
  <pageSetup paperSize="9" scale="57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8:IV32"/>
  <sheetViews>
    <sheetView showGridLines="0" view="pageBreakPreview" topLeftCell="A22" zoomScaleNormal="100" zoomScaleSheetLayoutView="100" workbookViewId="0">
      <selection activeCell="H25" sqref="H25"/>
    </sheetView>
  </sheetViews>
  <sheetFormatPr defaultColWidth="8" defaultRowHeight="14.25"/>
  <cols>
    <col min="1" max="1" width="10.5" style="203" customWidth="1"/>
    <col min="2" max="2" width="36.25" style="186" customWidth="1"/>
    <col min="3" max="3" width="27.25" style="186" customWidth="1"/>
    <col min="4" max="6" width="15.875" style="186" customWidth="1"/>
    <col min="7" max="7" width="9.375" style="186" customWidth="1"/>
    <col min="8" max="8" width="11.125" style="186" bestFit="1" customWidth="1"/>
    <col min="9" max="9" width="9.375" style="186" customWidth="1"/>
    <col min="10" max="10" width="11.125" style="186" bestFit="1" customWidth="1"/>
    <col min="11" max="11" width="10.125" style="186" bestFit="1" customWidth="1"/>
    <col min="12" max="12" width="8" style="186"/>
    <col min="13" max="13" width="10" style="186" bestFit="1" customWidth="1"/>
    <col min="14" max="16384" width="8" style="186"/>
  </cols>
  <sheetData>
    <row r="8" spans="1:256">
      <c r="A8" s="279" t="str">
        <f>[7]BDI!A1</f>
        <v xml:space="preserve">OBRA: EXECUÇÃO DE PASSAGEM MOLHADA - POVOADO  VARJOTA - ZONA RURAL </v>
      </c>
      <c r="B8" s="280"/>
      <c r="C8" s="280"/>
      <c r="D8" s="280"/>
      <c r="E8" s="280"/>
      <c r="F8" s="281"/>
    </row>
    <row r="9" spans="1:256">
      <c r="A9" s="279" t="str">
        <f>[7]BDI!A2</f>
        <v>LOCAL: BOQUEIRÃO DO PIAUÍ - PI / ZONA RURAL</v>
      </c>
      <c r="B9" s="280"/>
      <c r="C9" s="280"/>
      <c r="D9" s="280"/>
      <c r="E9" s="280"/>
      <c r="F9" s="281"/>
    </row>
    <row r="10" spans="1:256">
      <c r="A10" s="279" t="str">
        <f>[7]BDI!A3</f>
        <v>TRECHO: POVOADO VARJOTA</v>
      </c>
      <c r="B10" s="280"/>
      <c r="C10" s="280"/>
      <c r="D10" s="280"/>
      <c r="E10" s="280"/>
      <c r="F10" s="281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8"/>
      <c r="IU10" s="188"/>
      <c r="IV10" s="188"/>
    </row>
    <row r="11" spans="1:256">
      <c r="A11" s="279" t="str">
        <f>[7]BDI!A4</f>
        <v>BANCA: SICRO3 - 07/2023 / SINAPI - 11/2023 - Piauí - Sem desoneração / ORSE 10/2023 - / SEINFRA 028 - BDI: 21,99%</v>
      </c>
      <c r="B11" s="280"/>
      <c r="C11" s="280"/>
      <c r="D11" s="280"/>
      <c r="E11" s="280"/>
      <c r="F11" s="281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8"/>
      <c r="IU11" s="188"/>
      <c r="IV11" s="188"/>
    </row>
    <row r="12" spans="1:256" ht="15.75">
      <c r="A12" s="282" t="s">
        <v>287</v>
      </c>
      <c r="B12" s="283"/>
      <c r="C12" s="283"/>
      <c r="D12" s="283"/>
      <c r="E12" s="283"/>
      <c r="F12" s="284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8"/>
      <c r="IU12" s="188"/>
      <c r="IV12" s="188"/>
    </row>
    <row r="13" spans="1:256" ht="15">
      <c r="A13" s="189" t="s">
        <v>411</v>
      </c>
      <c r="B13" s="189" t="s">
        <v>412</v>
      </c>
      <c r="C13" s="189" t="s">
        <v>413</v>
      </c>
      <c r="D13" s="189" t="s">
        <v>288</v>
      </c>
      <c r="E13" s="189" t="s">
        <v>289</v>
      </c>
      <c r="F13" s="189" t="s">
        <v>290</v>
      </c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8"/>
      <c r="IU13" s="188"/>
      <c r="IV13" s="188"/>
    </row>
    <row r="14" spans="1:256">
      <c r="A14" s="277" t="s">
        <v>414</v>
      </c>
      <c r="B14" s="278" t="str">
        <f>'[7]Plan. Orçamentária'!B8</f>
        <v>SERVIÇOS PRELIMINARES</v>
      </c>
      <c r="C14" s="190">
        <v>1</v>
      </c>
      <c r="D14" s="190">
        <v>0.5</v>
      </c>
      <c r="E14" s="190">
        <v>0.25</v>
      </c>
      <c r="F14" s="190">
        <v>0.25</v>
      </c>
      <c r="L14" s="191"/>
      <c r="M14" s="192"/>
    </row>
    <row r="15" spans="1:256">
      <c r="A15" s="277"/>
      <c r="B15" s="278"/>
      <c r="C15" s="193">
        <f>'Orçamento Sintético'!I12</f>
        <v>47996.787576000002</v>
      </c>
      <c r="D15" s="194">
        <f>D14*$C$15</f>
        <v>23998.393788000001</v>
      </c>
      <c r="E15" s="194">
        <f t="shared" ref="E15:F15" si="0">E14*$C$15</f>
        <v>11999.196894000001</v>
      </c>
      <c r="F15" s="194">
        <f t="shared" si="0"/>
        <v>11999.196894000001</v>
      </c>
      <c r="L15" s="191"/>
      <c r="M15" s="192"/>
    </row>
    <row r="16" spans="1:256">
      <c r="A16" s="288" t="s">
        <v>415</v>
      </c>
      <c r="B16" s="290" t="str">
        <f>'[7]Plan. Orçamentária'!B15</f>
        <v>INFRAESTRUTURA</v>
      </c>
      <c r="C16" s="195">
        <v>1</v>
      </c>
      <c r="D16" s="195">
        <f>$C$16/3</f>
        <v>0.33333333333333331</v>
      </c>
      <c r="E16" s="195">
        <f>$C$16/3</f>
        <v>0.33333333333333331</v>
      </c>
      <c r="F16" s="195">
        <f>$C$16/3</f>
        <v>0.33333333333333331</v>
      </c>
    </row>
    <row r="17" spans="1:11">
      <c r="A17" s="289"/>
      <c r="B17" s="291"/>
      <c r="C17" s="196">
        <f>'Orçamento Sintético'!I19</f>
        <v>492803.81000000006</v>
      </c>
      <c r="D17" s="194">
        <f>$C$17/3</f>
        <v>164267.93666666668</v>
      </c>
      <c r="E17" s="194">
        <f t="shared" ref="E17:F17" si="1">$C$17/3</f>
        <v>164267.93666666668</v>
      </c>
      <c r="F17" s="194">
        <f t="shared" si="1"/>
        <v>164267.93666666668</v>
      </c>
    </row>
    <row r="18" spans="1:11">
      <c r="A18" s="288" t="s">
        <v>416</v>
      </c>
      <c r="B18" s="290" t="str">
        <f>'[7]Plan. Orçamentária'!B26</f>
        <v>LIMPEZA FINAL</v>
      </c>
      <c r="C18" s="195">
        <v>1</v>
      </c>
      <c r="D18" s="195">
        <f>$C$16/3</f>
        <v>0.33333333333333331</v>
      </c>
      <c r="E18" s="195">
        <f>$C$16/3</f>
        <v>0.33333333333333331</v>
      </c>
      <c r="F18" s="195">
        <f>$C$16/3</f>
        <v>0.33333333333333331</v>
      </c>
    </row>
    <row r="19" spans="1:11">
      <c r="A19" s="289"/>
      <c r="B19" s="291"/>
      <c r="C19" s="196">
        <f>'Orçamento Sintético'!I30</f>
        <v>642.6</v>
      </c>
      <c r="D19" s="194">
        <f>D18*$C$19</f>
        <v>214.2</v>
      </c>
      <c r="E19" s="194">
        <f t="shared" ref="E19:F19" si="2">E18*$C$19</f>
        <v>214.2</v>
      </c>
      <c r="F19" s="194">
        <f t="shared" si="2"/>
        <v>214.2</v>
      </c>
    </row>
    <row r="20" spans="1:11" ht="15">
      <c r="A20" s="285" t="s">
        <v>291</v>
      </c>
      <c r="B20" s="286"/>
      <c r="C20" s="287"/>
      <c r="D20" s="197">
        <f>D21/($C$15+$C$17+$C$19)</f>
        <v>0.34810767094033074</v>
      </c>
      <c r="E20" s="197">
        <f t="shared" ref="E20:F20" si="3">E21/($C$15+$C$17+$C$19)</f>
        <v>0.32594616452983466</v>
      </c>
      <c r="F20" s="197">
        <f t="shared" si="3"/>
        <v>0.32594616452983466</v>
      </c>
    </row>
    <row r="21" spans="1:11" ht="15">
      <c r="A21" s="285" t="s">
        <v>292</v>
      </c>
      <c r="B21" s="286"/>
      <c r="C21" s="287"/>
      <c r="D21" s="198">
        <f>D15+D17+D19</f>
        <v>188480.5304546667</v>
      </c>
      <c r="E21" s="198">
        <f>E15+E17+E19</f>
        <v>176481.33356066668</v>
      </c>
      <c r="F21" s="198">
        <f>F15+F17+F19</f>
        <v>176481.33356066668</v>
      </c>
      <c r="G21" s="199"/>
      <c r="H21" s="199"/>
      <c r="I21" s="199"/>
      <c r="J21" s="199"/>
    </row>
    <row r="22" spans="1:11" ht="15">
      <c r="A22" s="285" t="s">
        <v>293</v>
      </c>
      <c r="B22" s="286"/>
      <c r="C22" s="287"/>
      <c r="D22" s="197">
        <f>D20</f>
        <v>0.34810767094033074</v>
      </c>
      <c r="E22" s="197">
        <f t="shared" ref="E22:F23" si="4">E20+D22</f>
        <v>0.6740538354701654</v>
      </c>
      <c r="F22" s="197">
        <f>F20+E22</f>
        <v>1</v>
      </c>
      <c r="G22" s="199"/>
      <c r="H22" s="199"/>
      <c r="I22" s="199"/>
      <c r="J22" s="199"/>
    </row>
    <row r="23" spans="1:11" ht="15">
      <c r="A23" s="285" t="s">
        <v>294</v>
      </c>
      <c r="B23" s="286"/>
      <c r="C23" s="287"/>
      <c r="D23" s="200">
        <f>D21</f>
        <v>188480.5304546667</v>
      </c>
      <c r="E23" s="200">
        <f t="shared" si="4"/>
        <v>364961.86401533335</v>
      </c>
      <c r="F23" s="200">
        <f t="shared" si="4"/>
        <v>541443.19757600001</v>
      </c>
      <c r="G23" s="199"/>
      <c r="H23" s="199"/>
      <c r="I23" s="199"/>
      <c r="J23" s="199"/>
    </row>
    <row r="24" spans="1:11">
      <c r="A24" s="201"/>
      <c r="B24" s="199"/>
      <c r="C24" s="199"/>
      <c r="D24" s="202"/>
      <c r="E24" s="199"/>
      <c r="F24" s="199"/>
      <c r="G24" s="199"/>
      <c r="H24" s="202"/>
      <c r="I24" s="199"/>
      <c r="J24" s="199"/>
    </row>
    <row r="25" spans="1:11">
      <c r="A25" s="201"/>
      <c r="B25" s="199"/>
      <c r="C25" s="199"/>
      <c r="D25" s="202"/>
      <c r="E25" s="202"/>
      <c r="F25" s="199"/>
      <c r="G25" s="199"/>
      <c r="H25" s="199"/>
      <c r="I25" s="199"/>
      <c r="J25" s="199"/>
    </row>
    <row r="26" spans="1:11">
      <c r="A26" s="201"/>
      <c r="B26" s="199"/>
      <c r="C26" s="199"/>
      <c r="D26" s="199"/>
      <c r="E26" s="199"/>
      <c r="F26" s="199"/>
      <c r="G26" s="199"/>
      <c r="H26" s="199"/>
      <c r="I26" s="199"/>
      <c r="J26" s="199"/>
    </row>
    <row r="27" spans="1:11">
      <c r="A27" s="201"/>
      <c r="B27" s="199"/>
      <c r="C27" s="199"/>
      <c r="D27" s="199"/>
      <c r="E27" s="199"/>
      <c r="F27" s="199"/>
      <c r="G27" s="199"/>
      <c r="H27" s="199"/>
      <c r="I27" s="199"/>
      <c r="J27" s="199"/>
    </row>
    <row r="28" spans="1:11">
      <c r="A28" s="201"/>
      <c r="B28" s="199"/>
      <c r="C28" s="199"/>
      <c r="D28" s="199"/>
      <c r="E28" s="199"/>
      <c r="F28" s="199"/>
      <c r="G28" s="199"/>
      <c r="H28" s="199"/>
      <c r="I28" s="199"/>
      <c r="J28" s="199"/>
    </row>
    <row r="29" spans="1:11">
      <c r="A29" s="201"/>
      <c r="B29" s="199"/>
      <c r="C29" s="199"/>
      <c r="D29" s="199"/>
      <c r="E29" s="199"/>
      <c r="F29" s="199"/>
      <c r="G29" s="199"/>
      <c r="H29" s="199"/>
      <c r="I29" s="199"/>
      <c r="J29" s="199"/>
    </row>
    <row r="30" spans="1:11">
      <c r="A30" s="201"/>
      <c r="B30" s="199"/>
      <c r="C30" s="199"/>
      <c r="D30" s="199"/>
      <c r="E30" s="199"/>
      <c r="F30" s="199"/>
      <c r="G30" s="199"/>
      <c r="H30" s="199"/>
      <c r="I30" s="199"/>
      <c r="J30" s="199"/>
    </row>
    <row r="32" spans="1:11" s="204" customFormat="1" ht="73.5" customHeight="1">
      <c r="A32" s="215" t="s">
        <v>22</v>
      </c>
      <c r="B32" s="215"/>
      <c r="C32" s="215"/>
      <c r="D32" s="215"/>
      <c r="E32" s="215"/>
      <c r="F32" s="215"/>
      <c r="G32" s="215"/>
      <c r="H32" s="205"/>
      <c r="I32" s="205"/>
      <c r="J32" s="205"/>
      <c r="K32" s="205"/>
    </row>
  </sheetData>
  <mergeCells count="16">
    <mergeCell ref="A22:C22"/>
    <mergeCell ref="A23:C23"/>
    <mergeCell ref="A32:G32"/>
    <mergeCell ref="A16:A17"/>
    <mergeCell ref="B16:B17"/>
    <mergeCell ref="A18:A19"/>
    <mergeCell ref="B18:B19"/>
    <mergeCell ref="A20:C20"/>
    <mergeCell ref="A21:C21"/>
    <mergeCell ref="A14:A15"/>
    <mergeCell ref="B14:B15"/>
    <mergeCell ref="A8:F8"/>
    <mergeCell ref="A9:F9"/>
    <mergeCell ref="A10:F10"/>
    <mergeCell ref="A11:F11"/>
    <mergeCell ref="A12:F12"/>
  </mergeCells>
  <printOptions horizontalCentered="1"/>
  <pageMargins left="0.39370078740157483" right="0.39370078740157483" top="2.0078740157480315" bottom="0.78740157480314965" header="0.31496062992125984" footer="0.31496062992125984"/>
  <pageSetup paperSize="9" scale="94" orientation="landscape" verticalDpi="4294967293" r:id="rId1"/>
  <headerFooter>
    <oddHeader>&amp;C&amp;G</oddHeader>
  </headerFooter>
  <colBreaks count="1" manualBreakCount="1">
    <brk id="6" min="7" max="27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57"/>
  <sheetViews>
    <sheetView showGridLines="0" view="pageBreakPreview" zoomScale="60" zoomScaleNormal="100" workbookViewId="0">
      <selection activeCell="O53" sqref="O53"/>
    </sheetView>
  </sheetViews>
  <sheetFormatPr defaultRowHeight="15" customHeight="1"/>
  <cols>
    <col min="1" max="1" width="10.5" style="293" customWidth="1"/>
    <col min="2" max="2" width="7" style="293" customWidth="1"/>
    <col min="3" max="3" width="3.5" style="293" customWidth="1"/>
    <col min="4" max="4" width="7" style="293" customWidth="1"/>
    <col min="5" max="6" width="18.375" style="293" customWidth="1"/>
    <col min="7" max="10" width="14.875" style="293" customWidth="1"/>
    <col min="11" max="16384" width="9" style="293"/>
  </cols>
  <sheetData>
    <row r="8" spans="1:10" ht="15" customHeight="1">
      <c r="A8" s="292" t="str">
        <f>'Resumo do Orçamento'!D9</f>
        <v>EXECUÇÃO DE PASSAGEM MOLHADA - POVOADO  VARJOTA - ZONA RURAL 	DE BOQUEIRÃO DO PIAUÍ</v>
      </c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5" customHeight="1">
      <c r="A9" s="292" t="s">
        <v>417</v>
      </c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5" customHeight="1">
      <c r="A11" s="293" t="s">
        <v>418</v>
      </c>
      <c r="B11" s="295" t="str">
        <f>FONTE&amp;ONERA</f>
        <v>SINAPI PI-11/2023, SEINFRA 28, ORSE-10/2023, COM DESONERAÇÃO</v>
      </c>
      <c r="F11" s="294" t="s">
        <v>302</v>
      </c>
      <c r="G11" s="293" t="s">
        <v>419</v>
      </c>
      <c r="H11" s="312">
        <f>I49</f>
        <v>1.1305000000000001</v>
      </c>
      <c r="I11" s="293" t="s">
        <v>420</v>
      </c>
      <c r="J11" s="294">
        <v>21.99</v>
      </c>
    </row>
    <row r="12" spans="1:10" ht="15" customHeight="1">
      <c r="A12" s="296" t="s">
        <v>421</v>
      </c>
      <c r="B12" s="297"/>
      <c r="C12" s="296" t="s">
        <v>422</v>
      </c>
      <c r="D12" s="298"/>
      <c r="E12" s="298"/>
      <c r="F12" s="297"/>
      <c r="G12" s="299" t="s">
        <v>301</v>
      </c>
      <c r="H12" s="300"/>
      <c r="I12" s="299" t="s">
        <v>302</v>
      </c>
      <c r="J12" s="300"/>
    </row>
    <row r="13" spans="1:10" ht="15" customHeight="1">
      <c r="A13" s="301"/>
      <c r="B13" s="302"/>
      <c r="C13" s="301"/>
      <c r="D13" s="303"/>
      <c r="E13" s="303"/>
      <c r="F13" s="302"/>
      <c r="G13" s="304" t="s">
        <v>423</v>
      </c>
      <c r="H13" s="304" t="s">
        <v>424</v>
      </c>
      <c r="I13" s="304" t="s">
        <v>423</v>
      </c>
      <c r="J13" s="304" t="s">
        <v>424</v>
      </c>
    </row>
    <row r="14" spans="1:10" ht="15" customHeight="1">
      <c r="A14" s="299" t="s">
        <v>425</v>
      </c>
      <c r="B14" s="305"/>
      <c r="C14" s="305"/>
      <c r="D14" s="305"/>
      <c r="E14" s="305"/>
      <c r="F14" s="305"/>
      <c r="G14" s="305"/>
      <c r="H14" s="305"/>
      <c r="I14" s="305"/>
      <c r="J14" s="300"/>
    </row>
    <row r="15" spans="1:10" ht="15" customHeight="1">
      <c r="A15" s="306" t="s">
        <v>426</v>
      </c>
      <c r="B15" s="307"/>
      <c r="C15" s="306" t="s">
        <v>427</v>
      </c>
      <c r="D15" s="308"/>
      <c r="E15" s="308"/>
      <c r="F15" s="307"/>
      <c r="G15" s="309">
        <v>0</v>
      </c>
      <c r="H15" s="309">
        <v>0</v>
      </c>
      <c r="I15" s="309">
        <v>0.2</v>
      </c>
      <c r="J15" s="309">
        <v>0.2</v>
      </c>
    </row>
    <row r="16" spans="1:10" ht="15" customHeight="1">
      <c r="A16" s="306" t="s">
        <v>428</v>
      </c>
      <c r="B16" s="307"/>
      <c r="C16" s="306" t="s">
        <v>429</v>
      </c>
      <c r="D16" s="308"/>
      <c r="E16" s="308"/>
      <c r="F16" s="307"/>
      <c r="G16" s="309">
        <v>1.4999999999999999E-2</v>
      </c>
      <c r="H16" s="309">
        <v>1.4999999999999999E-2</v>
      </c>
      <c r="I16" s="309">
        <v>1.4999999999999999E-2</v>
      </c>
      <c r="J16" s="309">
        <v>1.4999999999999999E-2</v>
      </c>
    </row>
    <row r="17" spans="1:10" ht="15" customHeight="1">
      <c r="A17" s="306" t="s">
        <v>430</v>
      </c>
      <c r="B17" s="307"/>
      <c r="C17" s="306" t="s">
        <v>431</v>
      </c>
      <c r="D17" s="308"/>
      <c r="E17" s="308"/>
      <c r="F17" s="307"/>
      <c r="G17" s="309">
        <v>0.01</v>
      </c>
      <c r="H17" s="309">
        <v>0.01</v>
      </c>
      <c r="I17" s="309">
        <v>0.01</v>
      </c>
      <c r="J17" s="309">
        <v>0.01</v>
      </c>
    </row>
    <row r="18" spans="1:10" ht="15" customHeight="1">
      <c r="A18" s="306" t="s">
        <v>432</v>
      </c>
      <c r="B18" s="307"/>
      <c r="C18" s="306" t="s">
        <v>433</v>
      </c>
      <c r="D18" s="308"/>
      <c r="E18" s="308"/>
      <c r="F18" s="307"/>
      <c r="G18" s="309">
        <v>2E-3</v>
      </c>
      <c r="H18" s="309">
        <v>2E-3</v>
      </c>
      <c r="I18" s="309">
        <v>2E-3</v>
      </c>
      <c r="J18" s="309">
        <v>2E-3</v>
      </c>
    </row>
    <row r="19" spans="1:10" ht="15" customHeight="1">
      <c r="A19" s="306" t="s">
        <v>434</v>
      </c>
      <c r="B19" s="307"/>
      <c r="C19" s="306" t="s">
        <v>435</v>
      </c>
      <c r="D19" s="308"/>
      <c r="E19" s="308"/>
      <c r="F19" s="307"/>
      <c r="G19" s="309">
        <v>6.0000000000000001E-3</v>
      </c>
      <c r="H19" s="309">
        <v>6.0000000000000001E-3</v>
      </c>
      <c r="I19" s="309">
        <v>6.0000000000000001E-3</v>
      </c>
      <c r="J19" s="309">
        <v>6.0000000000000001E-3</v>
      </c>
    </row>
    <row r="20" spans="1:10" ht="15" customHeight="1">
      <c r="A20" s="306" t="s">
        <v>436</v>
      </c>
      <c r="B20" s="307"/>
      <c r="C20" s="306" t="s">
        <v>437</v>
      </c>
      <c r="D20" s="308"/>
      <c r="E20" s="308"/>
      <c r="F20" s="307"/>
      <c r="G20" s="309">
        <v>2.5000000000000001E-2</v>
      </c>
      <c r="H20" s="309">
        <v>2.5000000000000001E-2</v>
      </c>
      <c r="I20" s="309">
        <v>2.5000000000000001E-2</v>
      </c>
      <c r="J20" s="309">
        <v>2.5000000000000001E-2</v>
      </c>
    </row>
    <row r="21" spans="1:10" ht="15" customHeight="1">
      <c r="A21" s="306" t="s">
        <v>438</v>
      </c>
      <c r="B21" s="307"/>
      <c r="C21" s="306" t="s">
        <v>439</v>
      </c>
      <c r="D21" s="308"/>
      <c r="E21" s="308"/>
      <c r="F21" s="307"/>
      <c r="G21" s="309">
        <v>0.03</v>
      </c>
      <c r="H21" s="309">
        <v>0.03</v>
      </c>
      <c r="I21" s="309">
        <v>0.03</v>
      </c>
      <c r="J21" s="309">
        <v>0.03</v>
      </c>
    </row>
    <row r="22" spans="1:10" ht="15" customHeight="1">
      <c r="A22" s="306" t="s">
        <v>440</v>
      </c>
      <c r="B22" s="307"/>
      <c r="C22" s="306" t="s">
        <v>441</v>
      </c>
      <c r="D22" s="308"/>
      <c r="E22" s="308"/>
      <c r="F22" s="307"/>
      <c r="G22" s="309">
        <v>0.08</v>
      </c>
      <c r="H22" s="309">
        <v>0.08</v>
      </c>
      <c r="I22" s="309">
        <v>0.08</v>
      </c>
      <c r="J22" s="309">
        <v>0.08</v>
      </c>
    </row>
    <row r="23" spans="1:10" ht="15" customHeight="1">
      <c r="A23" s="306" t="s">
        <v>442</v>
      </c>
      <c r="B23" s="307"/>
      <c r="C23" s="306" t="s">
        <v>443</v>
      </c>
      <c r="D23" s="308"/>
      <c r="E23" s="308"/>
      <c r="F23" s="307"/>
      <c r="G23" s="309">
        <v>0</v>
      </c>
      <c r="H23" s="309">
        <v>0</v>
      </c>
      <c r="I23" s="309">
        <v>0</v>
      </c>
      <c r="J23" s="309">
        <v>0</v>
      </c>
    </row>
    <row r="24" spans="1:10" ht="15" customHeight="1">
      <c r="A24" s="306" t="s">
        <v>162</v>
      </c>
      <c r="B24" s="307"/>
      <c r="C24" s="306" t="s">
        <v>444</v>
      </c>
      <c r="D24" s="308"/>
      <c r="E24" s="308"/>
      <c r="F24" s="307"/>
      <c r="G24" s="309">
        <f>SUM(G15:G23)</f>
        <v>0.16799999999999998</v>
      </c>
      <c r="H24" s="309">
        <f>SUM(H15:H23)</f>
        <v>0.16799999999999998</v>
      </c>
      <c r="I24" s="309">
        <f>SUM(I15:I23)</f>
        <v>0.36800000000000005</v>
      </c>
      <c r="J24" s="309">
        <f>SUM(J15:J23)</f>
        <v>0.36800000000000005</v>
      </c>
    </row>
    <row r="25" spans="1:10" ht="15" customHeight="1">
      <c r="A25" s="299" t="s">
        <v>445</v>
      </c>
      <c r="B25" s="305"/>
      <c r="C25" s="305"/>
      <c r="D25" s="305"/>
      <c r="E25" s="305"/>
      <c r="F25" s="305"/>
      <c r="G25" s="305"/>
      <c r="H25" s="305"/>
      <c r="I25" s="305"/>
      <c r="J25" s="300"/>
    </row>
    <row r="26" spans="1:10" ht="15" customHeight="1">
      <c r="A26" s="306" t="s">
        <v>446</v>
      </c>
      <c r="B26" s="307"/>
      <c r="C26" s="306" t="s">
        <v>447</v>
      </c>
      <c r="D26" s="308"/>
      <c r="E26" s="308"/>
      <c r="F26" s="307"/>
      <c r="G26" s="309">
        <v>0.1782</v>
      </c>
      <c r="H26" s="309" t="s">
        <v>448</v>
      </c>
      <c r="I26" s="309">
        <v>0.1782</v>
      </c>
      <c r="J26" s="309" t="s">
        <v>448</v>
      </c>
    </row>
    <row r="27" spans="1:10" ht="15" customHeight="1">
      <c r="A27" s="306" t="s">
        <v>449</v>
      </c>
      <c r="B27" s="307"/>
      <c r="C27" s="306" t="s">
        <v>450</v>
      </c>
      <c r="D27" s="308"/>
      <c r="E27" s="308"/>
      <c r="F27" s="307"/>
      <c r="G27" s="309">
        <v>3.95E-2</v>
      </c>
      <c r="H27" s="309" t="s">
        <v>448</v>
      </c>
      <c r="I27" s="309">
        <v>3.95E-2</v>
      </c>
      <c r="J27" s="309" t="s">
        <v>448</v>
      </c>
    </row>
    <row r="28" spans="1:10" ht="15" customHeight="1">
      <c r="A28" s="306" t="s">
        <v>451</v>
      </c>
      <c r="B28" s="307"/>
      <c r="C28" s="306" t="s">
        <v>452</v>
      </c>
      <c r="D28" s="308"/>
      <c r="E28" s="308"/>
      <c r="F28" s="307"/>
      <c r="G28" s="309">
        <v>8.6999999999999994E-3</v>
      </c>
      <c r="H28" s="309">
        <v>6.6E-3</v>
      </c>
      <c r="I28" s="309">
        <v>8.6999999999999994E-3</v>
      </c>
      <c r="J28" s="309">
        <v>6.6E-3</v>
      </c>
    </row>
    <row r="29" spans="1:10" ht="15" customHeight="1">
      <c r="A29" s="306" t="s">
        <v>453</v>
      </c>
      <c r="B29" s="307"/>
      <c r="C29" s="306" t="s">
        <v>454</v>
      </c>
      <c r="D29" s="308"/>
      <c r="E29" s="308"/>
      <c r="F29" s="307"/>
      <c r="G29" s="309">
        <v>0.1095</v>
      </c>
      <c r="H29" s="309">
        <v>8.3299999999999999E-2</v>
      </c>
      <c r="I29" s="309">
        <v>0.1095</v>
      </c>
      <c r="J29" s="309">
        <v>8.3299999999999999E-2</v>
      </c>
    </row>
    <row r="30" spans="1:10" ht="15" customHeight="1">
      <c r="A30" s="306" t="s">
        <v>455</v>
      </c>
      <c r="B30" s="307"/>
      <c r="C30" s="306" t="s">
        <v>456</v>
      </c>
      <c r="D30" s="308"/>
      <c r="E30" s="308"/>
      <c r="F30" s="307"/>
      <c r="G30" s="309">
        <v>6.9999999999999999E-4</v>
      </c>
      <c r="H30" s="309">
        <v>5.0000000000000001E-4</v>
      </c>
      <c r="I30" s="309">
        <v>6.9999999999999999E-4</v>
      </c>
      <c r="J30" s="309">
        <v>5.0000000000000001E-4</v>
      </c>
    </row>
    <row r="31" spans="1:10" ht="15" customHeight="1">
      <c r="A31" s="306" t="s">
        <v>457</v>
      </c>
      <c r="B31" s="307"/>
      <c r="C31" s="306" t="s">
        <v>458</v>
      </c>
      <c r="D31" s="308"/>
      <c r="E31" s="308"/>
      <c r="F31" s="307"/>
      <c r="G31" s="309">
        <v>7.3000000000000001E-3</v>
      </c>
      <c r="H31" s="309">
        <v>5.5999999999999999E-3</v>
      </c>
      <c r="I31" s="309">
        <v>7.3000000000000001E-3</v>
      </c>
      <c r="J31" s="309">
        <v>5.5999999999999999E-3</v>
      </c>
    </row>
    <row r="32" spans="1:10" ht="15" customHeight="1">
      <c r="A32" s="306" t="s">
        <v>459</v>
      </c>
      <c r="B32" s="307"/>
      <c r="C32" s="306" t="s">
        <v>460</v>
      </c>
      <c r="D32" s="308"/>
      <c r="E32" s="308"/>
      <c r="F32" s="307"/>
      <c r="G32" s="309">
        <v>1.1900000000000001E-2</v>
      </c>
      <c r="H32" s="309" t="s">
        <v>448</v>
      </c>
      <c r="I32" s="309">
        <v>1.1900000000000001E-2</v>
      </c>
      <c r="J32" s="309" t="s">
        <v>448</v>
      </c>
    </row>
    <row r="33" spans="1:10" ht="15" customHeight="1">
      <c r="A33" s="306" t="s">
        <v>461</v>
      </c>
      <c r="B33" s="307"/>
      <c r="C33" s="306" t="s">
        <v>462</v>
      </c>
      <c r="D33" s="308"/>
      <c r="E33" s="308"/>
      <c r="F33" s="307"/>
      <c r="G33" s="309">
        <v>1E-3</v>
      </c>
      <c r="H33" s="309">
        <v>8.0000000000000004E-4</v>
      </c>
      <c r="I33" s="309">
        <v>1E-3</v>
      </c>
      <c r="J33" s="309">
        <v>8.0000000000000004E-4</v>
      </c>
    </row>
    <row r="34" spans="1:10" ht="15" customHeight="1">
      <c r="A34" s="306" t="s">
        <v>463</v>
      </c>
      <c r="B34" s="307"/>
      <c r="C34" s="306" t="s">
        <v>464</v>
      </c>
      <c r="D34" s="308"/>
      <c r="E34" s="308"/>
      <c r="F34" s="307"/>
      <c r="G34" s="309">
        <v>0.1147</v>
      </c>
      <c r="H34" s="309">
        <v>8.72E-2</v>
      </c>
      <c r="I34" s="309">
        <v>0.1147</v>
      </c>
      <c r="J34" s="309">
        <v>8.72E-2</v>
      </c>
    </row>
    <row r="35" spans="1:10" ht="15" customHeight="1">
      <c r="A35" s="306" t="s">
        <v>465</v>
      </c>
      <c r="B35" s="307"/>
      <c r="C35" s="306" t="s">
        <v>466</v>
      </c>
      <c r="D35" s="308"/>
      <c r="E35" s="308"/>
      <c r="F35" s="307"/>
      <c r="G35" s="309">
        <v>4.0000000000000002E-4</v>
      </c>
      <c r="H35" s="309">
        <v>2.9999999999999997E-4</v>
      </c>
      <c r="I35" s="309">
        <v>4.0000000000000002E-4</v>
      </c>
      <c r="J35" s="309">
        <v>2.9999999999999997E-4</v>
      </c>
    </row>
    <row r="36" spans="1:10" ht="15" customHeight="1">
      <c r="A36" s="306" t="s">
        <v>150</v>
      </c>
      <c r="B36" s="307"/>
      <c r="C36" s="306" t="s">
        <v>444</v>
      </c>
      <c r="D36" s="308"/>
      <c r="E36" s="308"/>
      <c r="F36" s="307"/>
      <c r="G36" s="309">
        <f>SUM(G26:G35)</f>
        <v>0.47189999999999993</v>
      </c>
      <c r="H36" s="309">
        <f>SUM(H26:H35)</f>
        <v>0.18429999999999999</v>
      </c>
      <c r="I36" s="309">
        <f>SUM(I26:I35)</f>
        <v>0.47189999999999993</v>
      </c>
      <c r="J36" s="309">
        <f>SUM(J26:J35)</f>
        <v>0.18429999999999999</v>
      </c>
    </row>
    <row r="37" spans="1:10" ht="15" customHeight="1">
      <c r="A37" s="299" t="s">
        <v>467</v>
      </c>
      <c r="B37" s="305"/>
      <c r="C37" s="305"/>
      <c r="D37" s="305"/>
      <c r="E37" s="305"/>
      <c r="F37" s="305"/>
      <c r="G37" s="305"/>
      <c r="H37" s="305"/>
      <c r="I37" s="305"/>
      <c r="J37" s="300"/>
    </row>
    <row r="38" spans="1:10" ht="15" customHeight="1">
      <c r="A38" s="306" t="s">
        <v>468</v>
      </c>
      <c r="B38" s="307"/>
      <c r="C38" s="306" t="s">
        <v>469</v>
      </c>
      <c r="D38" s="308"/>
      <c r="E38" s="308"/>
      <c r="F38" s="307"/>
      <c r="G38" s="309">
        <v>5.2999999999999999E-2</v>
      </c>
      <c r="H38" s="309">
        <v>4.0300000000000002E-2</v>
      </c>
      <c r="I38" s="309">
        <v>5.2999999999999999E-2</v>
      </c>
      <c r="J38" s="309">
        <v>4.0300000000000002E-2</v>
      </c>
    </row>
    <row r="39" spans="1:10" ht="15" customHeight="1">
      <c r="A39" s="306" t="s">
        <v>470</v>
      </c>
      <c r="B39" s="307"/>
      <c r="C39" s="306" t="s">
        <v>471</v>
      </c>
      <c r="D39" s="308"/>
      <c r="E39" s="308"/>
      <c r="F39" s="307"/>
      <c r="G39" s="309">
        <v>1.1999999999999999E-3</v>
      </c>
      <c r="H39" s="309">
        <v>8.9999999999999998E-4</v>
      </c>
      <c r="I39" s="309">
        <v>1.1999999999999999E-3</v>
      </c>
      <c r="J39" s="309">
        <v>8.9999999999999998E-4</v>
      </c>
    </row>
    <row r="40" spans="1:10" ht="15" customHeight="1">
      <c r="A40" s="306" t="s">
        <v>472</v>
      </c>
      <c r="B40" s="307"/>
      <c r="C40" s="306" t="s">
        <v>473</v>
      </c>
      <c r="D40" s="308"/>
      <c r="E40" s="308"/>
      <c r="F40" s="307"/>
      <c r="G40" s="309">
        <v>2.4E-2</v>
      </c>
      <c r="H40" s="309">
        <v>1.83E-2</v>
      </c>
      <c r="I40" s="309">
        <v>2.4E-2</v>
      </c>
      <c r="J40" s="309">
        <v>1.83E-2</v>
      </c>
    </row>
    <row r="41" spans="1:10" ht="15" customHeight="1">
      <c r="A41" s="306" t="s">
        <v>474</v>
      </c>
      <c r="B41" s="307"/>
      <c r="C41" s="306" t="s">
        <v>475</v>
      </c>
      <c r="D41" s="308"/>
      <c r="E41" s="308"/>
      <c r="F41" s="307"/>
      <c r="G41" s="309">
        <v>2.9499999999999998E-2</v>
      </c>
      <c r="H41" s="309">
        <v>2.24E-2</v>
      </c>
      <c r="I41" s="309">
        <v>2.9499999999999998E-2</v>
      </c>
      <c r="J41" s="309">
        <v>2.24E-2</v>
      </c>
    </row>
    <row r="42" spans="1:10" ht="15" customHeight="1">
      <c r="A42" s="306" t="s">
        <v>476</v>
      </c>
      <c r="B42" s="307"/>
      <c r="C42" s="306" t="s">
        <v>477</v>
      </c>
      <c r="D42" s="308"/>
      <c r="E42" s="308"/>
      <c r="F42" s="307"/>
      <c r="G42" s="309">
        <v>4.4999999999999997E-3</v>
      </c>
      <c r="H42" s="309">
        <v>3.3999999999999998E-3</v>
      </c>
      <c r="I42" s="309">
        <v>4.4999999999999997E-3</v>
      </c>
      <c r="J42" s="309">
        <v>3.3999999999999998E-3</v>
      </c>
    </row>
    <row r="43" spans="1:10" ht="15" customHeight="1">
      <c r="A43" s="306" t="s">
        <v>179</v>
      </c>
      <c r="B43" s="307"/>
      <c r="C43" s="306" t="s">
        <v>444</v>
      </c>
      <c r="D43" s="308"/>
      <c r="E43" s="308"/>
      <c r="F43" s="307"/>
      <c r="G43" s="309">
        <f>SUM(G38:G42)</f>
        <v>0.11219999999999999</v>
      </c>
      <c r="H43" s="309">
        <f>SUM(H38:H42)</f>
        <v>8.5300000000000001E-2</v>
      </c>
      <c r="I43" s="309">
        <f>SUM(I38:I42)</f>
        <v>0.11219999999999999</v>
      </c>
      <c r="J43" s="309">
        <f>SUM(J38:J42)</f>
        <v>8.5300000000000001E-2</v>
      </c>
    </row>
    <row r="44" spans="1:10" ht="15" customHeight="1">
      <c r="A44" s="299" t="s">
        <v>478</v>
      </c>
      <c r="B44" s="305"/>
      <c r="C44" s="305"/>
      <c r="D44" s="305"/>
      <c r="E44" s="305"/>
      <c r="F44" s="305"/>
      <c r="G44" s="305"/>
      <c r="H44" s="305"/>
      <c r="I44" s="305"/>
      <c r="J44" s="300"/>
    </row>
    <row r="45" spans="1:10" ht="15" customHeight="1">
      <c r="A45" s="306" t="s">
        <v>479</v>
      </c>
      <c r="B45" s="307"/>
      <c r="C45" s="306" t="s">
        <v>480</v>
      </c>
      <c r="D45" s="308"/>
      <c r="E45" s="308"/>
      <c r="F45" s="307"/>
      <c r="G45" s="309">
        <v>7.9299999999999995E-2</v>
      </c>
      <c r="H45" s="309">
        <v>3.1E-2</v>
      </c>
      <c r="I45" s="309">
        <v>0.17369999999999999</v>
      </c>
      <c r="J45" s="309">
        <v>6.7799999999999999E-2</v>
      </c>
    </row>
    <row r="46" spans="1:10" ht="45" customHeight="1">
      <c r="A46" s="306" t="s">
        <v>481</v>
      </c>
      <c r="B46" s="307"/>
      <c r="C46" s="306" t="s">
        <v>482</v>
      </c>
      <c r="D46" s="308"/>
      <c r="E46" s="308"/>
      <c r="F46" s="307"/>
      <c r="G46" s="309">
        <v>4.4000000000000003E-3</v>
      </c>
      <c r="H46" s="309">
        <v>3.3999999999999998E-3</v>
      </c>
      <c r="I46" s="309">
        <v>4.7000000000000002E-3</v>
      </c>
      <c r="J46" s="309">
        <v>3.5999999999999999E-3</v>
      </c>
    </row>
    <row r="47" spans="1:10" ht="15" customHeight="1">
      <c r="A47" s="306" t="s">
        <v>185</v>
      </c>
      <c r="B47" s="307"/>
      <c r="C47" s="306" t="s">
        <v>444</v>
      </c>
      <c r="D47" s="308"/>
      <c r="E47" s="308"/>
      <c r="F47" s="307"/>
      <c r="G47" s="309">
        <f>SUM(G45:G46)</f>
        <v>8.3699999999999997E-2</v>
      </c>
      <c r="H47" s="309">
        <f>SUM(H45:H46)</f>
        <v>3.44E-2</v>
      </c>
      <c r="I47" s="309">
        <f>SUM(I45:I46)</f>
        <v>0.1784</v>
      </c>
      <c r="J47" s="309">
        <f>SUM(J45:J46)</f>
        <v>7.1400000000000005E-2</v>
      </c>
    </row>
    <row r="48" spans="1:10" ht="15" customHeight="1">
      <c r="A48" s="299" t="s">
        <v>483</v>
      </c>
      <c r="B48" s="305"/>
      <c r="C48" s="305"/>
      <c r="D48" s="305"/>
      <c r="E48" s="305"/>
      <c r="F48" s="305"/>
      <c r="G48" s="305"/>
      <c r="H48" s="305"/>
      <c r="I48" s="305"/>
      <c r="J48" s="300"/>
    </row>
    <row r="49" spans="1:11" ht="15" customHeight="1">
      <c r="A49" s="299" t="s">
        <v>444</v>
      </c>
      <c r="B49" s="305"/>
      <c r="C49" s="305"/>
      <c r="D49" s="305"/>
      <c r="E49" s="305"/>
      <c r="F49" s="300"/>
      <c r="G49" s="310">
        <f>G24+G36+G43+G47</f>
        <v>0.83579999999999988</v>
      </c>
      <c r="H49" s="310">
        <f>H24+H36+H43+H47</f>
        <v>0.47199999999999992</v>
      </c>
      <c r="I49" s="310">
        <f>I24+I36+I43+I47</f>
        <v>1.1305000000000001</v>
      </c>
      <c r="J49" s="310">
        <f>J24+J36+J43+J47</f>
        <v>0.70900000000000007</v>
      </c>
    </row>
    <row r="50" spans="1:11" ht="15" customHeight="1">
      <c r="A50" s="311" t="s">
        <v>484</v>
      </c>
      <c r="B50" s="311"/>
      <c r="C50" s="311"/>
      <c r="D50" s="311"/>
      <c r="E50" s="311"/>
      <c r="F50" s="311"/>
      <c r="G50" s="311"/>
      <c r="H50" s="311"/>
      <c r="I50" s="311"/>
      <c r="J50" s="311"/>
    </row>
    <row r="57" spans="1:11" s="51" customFormat="1" ht="73.5" customHeight="1">
      <c r="A57" s="215" t="s">
        <v>22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</row>
  </sheetData>
  <sheetProtection formatCells="0" formatColumns="0" formatRows="0" insertColumns="0" insertRows="0" insertHyperlinks="0" deleteColumns="0" deleteRows="0" sort="0" autoFilter="0" pivotTables="0"/>
  <mergeCells count="74">
    <mergeCell ref="A48:J48"/>
    <mergeCell ref="A49:F49"/>
    <mergeCell ref="A50:J50"/>
    <mergeCell ref="A57:K57"/>
    <mergeCell ref="A44:J44"/>
    <mergeCell ref="A45:B45"/>
    <mergeCell ref="C45:F45"/>
    <mergeCell ref="A46:B46"/>
    <mergeCell ref="C46:F46"/>
    <mergeCell ref="A47:B47"/>
    <mergeCell ref="C47:F47"/>
    <mergeCell ref="A41:B41"/>
    <mergeCell ref="C41:F41"/>
    <mergeCell ref="A42:B42"/>
    <mergeCell ref="C42:F42"/>
    <mergeCell ref="A43:B43"/>
    <mergeCell ref="C43:F43"/>
    <mergeCell ref="A37:J37"/>
    <mergeCell ref="A38:B38"/>
    <mergeCell ref="C38:F38"/>
    <mergeCell ref="A39:B39"/>
    <mergeCell ref="C39:F39"/>
    <mergeCell ref="A40:B40"/>
    <mergeCell ref="C40:F40"/>
    <mergeCell ref="A34:B34"/>
    <mergeCell ref="C34:F34"/>
    <mergeCell ref="A35:B35"/>
    <mergeCell ref="C35:F35"/>
    <mergeCell ref="A36:B36"/>
    <mergeCell ref="C36:F36"/>
    <mergeCell ref="A31:B31"/>
    <mergeCell ref="C31:F31"/>
    <mergeCell ref="A32:B32"/>
    <mergeCell ref="C32:F32"/>
    <mergeCell ref="A33:B33"/>
    <mergeCell ref="C33:F33"/>
    <mergeCell ref="A28:B28"/>
    <mergeCell ref="C28:F28"/>
    <mergeCell ref="A29:B29"/>
    <mergeCell ref="C29:F29"/>
    <mergeCell ref="A30:B30"/>
    <mergeCell ref="C30:F30"/>
    <mergeCell ref="A24:B24"/>
    <mergeCell ref="C24:F24"/>
    <mergeCell ref="A25:J25"/>
    <mergeCell ref="A26:B26"/>
    <mergeCell ref="C26:F26"/>
    <mergeCell ref="A27:B27"/>
    <mergeCell ref="C27:F27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4:J14"/>
    <mergeCell ref="A15:B15"/>
    <mergeCell ref="C15:F15"/>
    <mergeCell ref="A16:B16"/>
    <mergeCell ref="C16:F16"/>
    <mergeCell ref="A17:B17"/>
    <mergeCell ref="C17:F17"/>
    <mergeCell ref="A8:J8"/>
    <mergeCell ref="A9:J9"/>
    <mergeCell ref="A12:B13"/>
    <mergeCell ref="C12:F13"/>
    <mergeCell ref="G12:H12"/>
    <mergeCell ref="I12:J12"/>
  </mergeCells>
  <pageMargins left="0.70866141732283472" right="0.70866141732283472" top="0.74803149606299213" bottom="0.74803149606299213" header="0.31496062992125984" footer="0.31496062992125984"/>
  <pageSetup scale="66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Resumo do Orçamento</vt:lpstr>
      <vt:lpstr>Orçamento Sintético</vt:lpstr>
      <vt:lpstr>Orçamento Analítico</vt:lpstr>
      <vt:lpstr>BDI</vt:lpstr>
      <vt:lpstr>MOB_DESMOB</vt:lpstr>
      <vt:lpstr>Cronograma (2)</vt:lpstr>
      <vt:lpstr>LS</vt:lpstr>
      <vt:lpstr>BDI!Area_de_impressao</vt:lpstr>
      <vt:lpstr>'Cronograma (2)'!Area_de_impressao</vt:lpstr>
      <vt:lpstr>LS!Area_de_impressao</vt:lpstr>
      <vt:lpstr>MOB_DESMOB!Area_de_impressao</vt:lpstr>
      <vt:lpstr>'Orçamento Sintético'!Area_de_impressao</vt:lpstr>
      <vt:lpstr>MOB_DESMOB!Titulos_de_impressao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Joaquim Henrique</cp:lastModifiedBy>
  <cp:revision>0</cp:revision>
  <cp:lastPrinted>2024-01-12T15:41:26Z</cp:lastPrinted>
  <dcterms:created xsi:type="dcterms:W3CDTF">2024-01-12T12:01:45Z</dcterms:created>
  <dcterms:modified xsi:type="dcterms:W3CDTF">2024-01-12T15:43:13Z</dcterms:modified>
</cp:coreProperties>
</file>