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097b4fbaa07013/Documentos/SADA/CALÇAMENTO NAZÁRIA/ORÇAMENTO/"/>
    </mc:Choice>
  </mc:AlternateContent>
  <xr:revisionPtr revIDLastSave="55" documentId="11_D01C6ABE94B2CDB398221D9087118E631BEC8224" xr6:coauthVersionLast="47" xr6:coauthVersionMax="47" xr10:uidLastSave="{02A4944C-5572-402E-AE15-2FBA700CCBF2}"/>
  <bookViews>
    <workbookView xWindow="-108" yWindow="-108" windowWidth="23256" windowHeight="12456" xr2:uid="{00000000-000D-0000-FFFF-FFFF00000000}"/>
  </bookViews>
  <sheets>
    <sheet name="Resumo do Orçamento" sheetId="1" r:id="rId1"/>
    <sheet name="Sintético" sheetId="2" r:id="rId2"/>
    <sheet name="MC" sheetId="8" r:id="rId3"/>
    <sheet name="DMT PEDRA" sheetId="9" r:id="rId4"/>
    <sheet name="CPUs" sheetId="3" r:id="rId5"/>
    <sheet name="LEIS SOCIAIS" sheetId="10" r:id="rId6"/>
    <sheet name="Curva ABC de Insumos" sheetId="4" r:id="rId7"/>
    <sheet name="Curva ABC de Serviços" sheetId="5" r:id="rId8"/>
    <sheet name="Cronograma" sheetId="6" r:id="rId9"/>
    <sheet name="Composição BDI" sheetId="7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\0">#N/A</definedName>
    <definedName name="\I" localSheetId="5">#REF!</definedName>
    <definedName name="\I">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3">#REF!</definedName>
    <definedName name="_______PL1" localSheetId="5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5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5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>[8]Insumos!$E$56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5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5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5">#REF!</definedName>
    <definedName name="___KM406407">#REF!</definedName>
    <definedName name="___PL1" localSheetId="5">#REF!</definedName>
    <definedName name="___PL1">#REF!</definedName>
    <definedName name="___tcr1">[7]INSUMOS!$E$635</definedName>
    <definedName name="__123Graph_A" hidden="1">[9]aux!$I$28:$M$28</definedName>
    <definedName name="__123Graph_AGraph1" hidden="1">[9]aux!$I$6:$M$6</definedName>
    <definedName name="__123Graph_AGraph10" hidden="1">[9]aux!$I$24:$M$24</definedName>
    <definedName name="__123Graph_AGraph11" hidden="1">[9]aux!$I$26:$M$26</definedName>
    <definedName name="__123Graph_AGraph12" hidden="1">[9]aux!$I$28:$M$28</definedName>
    <definedName name="__123Graph_AGraph2" hidden="1">[9]aux!$I$8:$M$8</definedName>
    <definedName name="__123Graph_AGraph3" hidden="1">[9]aux!$I$10:$M$10</definedName>
    <definedName name="__123Graph_AGraph4" hidden="1">[9]aux!$I$12:$M$12</definedName>
    <definedName name="__123Graph_AGraph5" hidden="1">[9]aux!$I$14:$M$14</definedName>
    <definedName name="__123Graph_AGraph6" hidden="1">[9]aux!$I$16:$M$16</definedName>
    <definedName name="__123Graph_AGraph7" hidden="1">[9]aux!$I$18:$M$18</definedName>
    <definedName name="__123Graph_AGraph8" hidden="1">[9]aux!$I$20:$M$20</definedName>
    <definedName name="__123Graph_AGraph9" hidden="1">[9]aux!$I$22:$M$22</definedName>
    <definedName name="__123Graph_ASIDECO" localSheetId="5" hidden="1">#REF!</definedName>
    <definedName name="__123Graph_ASIDECO" hidden="1">#REF!</definedName>
    <definedName name="__123Graph_B" hidden="1">[9]aux!$B$28:$F$28</definedName>
    <definedName name="__123Graph_BGraph1" hidden="1">[9]aux!$B$6:$F$6</definedName>
    <definedName name="__123Graph_BGraph10" hidden="1">[9]aux!$B$24:$F$24</definedName>
    <definedName name="__123Graph_BGraph11" hidden="1">[9]aux!$B$26:$F$26</definedName>
    <definedName name="__123Graph_BGraph12" hidden="1">[9]aux!$B$28:$F$28</definedName>
    <definedName name="__123Graph_BGraph2" hidden="1">[9]aux!$B$8:$F$8</definedName>
    <definedName name="__123Graph_BGraph3" hidden="1">[9]aux!$B$10:$F$10</definedName>
    <definedName name="__123Graph_BGraph4" hidden="1">[9]aux!$B$12:$F$12</definedName>
    <definedName name="__123Graph_BGraph5" hidden="1">[9]aux!$B$14:$F$14</definedName>
    <definedName name="__123Graph_BGraph6" hidden="1">[9]aux!$B$16:$F$16</definedName>
    <definedName name="__123Graph_BGraph7" hidden="1">[9]aux!$B$18:$F$18</definedName>
    <definedName name="__123Graph_BGraph8" hidden="1">[9]aux!$B$20:$F$20</definedName>
    <definedName name="__123Graph_BGraph9" hidden="1">[9]aux!$B$22:$F$22</definedName>
    <definedName name="__123Graph_BSIDECO" localSheetId="5" hidden="1">#REF!</definedName>
    <definedName name="__123Graph_BSIDECO" hidden="1">#REF!</definedName>
    <definedName name="__123Graph_C" hidden="1">[10]A!$B$6:$E$6</definedName>
    <definedName name="__123Graph_CGraph7" hidden="1">[10]A!$B$6:$E$6</definedName>
    <definedName name="__123Graph_CGraph8" hidden="1">[10]A!$B$6:$E$6</definedName>
    <definedName name="__123Graph_CSIDECO" localSheetId="5" hidden="1">#REF!</definedName>
    <definedName name="__123Graph_CSIDECO" hidden="1">#REF!</definedName>
    <definedName name="__123Graph_D" hidden="1">[10]A!$B$7:$E$7</definedName>
    <definedName name="__123Graph_DGraph7" hidden="1">[10]A!$B$7:$E$7</definedName>
    <definedName name="__123Graph_DGraph8" hidden="1">[10]A!$B$7:$E$7</definedName>
    <definedName name="__123Graph_E" hidden="1">[10]A!$B$8:$E$8</definedName>
    <definedName name="__123Graph_EGraph7" hidden="1">[10]A!$B$8:$E$8</definedName>
    <definedName name="__123Graph_EGraph8" hidden="1">[10]A!$B$8:$E$8</definedName>
    <definedName name="__123Graph_X" hidden="1">[9]aux!$B$29:$F$29</definedName>
    <definedName name="__123Graph_XGraph1" hidden="1">[9]aux!$B$7:$F$7</definedName>
    <definedName name="__123Graph_XGraph10" hidden="1">[9]aux!$B$25:$F$25</definedName>
    <definedName name="__123Graph_XGraph11" hidden="1">[9]aux!$B$27:$F$27</definedName>
    <definedName name="__123Graph_XGraph12" hidden="1">[9]aux!$B$29:$F$29</definedName>
    <definedName name="__123Graph_XGraph2" hidden="1">[9]aux!$B$9:$F$9</definedName>
    <definedName name="__123Graph_XGraph3" hidden="1">[9]aux!$B$11:$F$11</definedName>
    <definedName name="__123Graph_XGraph4" hidden="1">[9]aux!$B$13:$F$13</definedName>
    <definedName name="__123Graph_XGraph5" hidden="1">[9]aux!$B$15:$F$15</definedName>
    <definedName name="__123Graph_XGraph6" hidden="1">[9]aux!$B$17:$F$17</definedName>
    <definedName name="__123Graph_XGraph7" hidden="1">[9]aux!$B$19:$F$19</definedName>
    <definedName name="__123Graph_XGraph8" hidden="1">[9]aux!$B$21:$F$21</definedName>
    <definedName name="__123Graph_XGraph9" hidden="1">[9]aux!$B$23:$F$23</definedName>
    <definedName name="__123Graph_XSIDECO" localSheetId="5" hidden="1">#REF!</definedName>
    <definedName name="__123Graph_XSIDECO" hidden="1">#REF!</definedName>
    <definedName name="__adg1">[11]Insumos!$E$653</definedName>
    <definedName name="__adg2">[11]Insumos!$E$655</definedName>
    <definedName name="__aga10">[11]Insumos!$E$91</definedName>
    <definedName name="__aga14">[11]Insumos!$E$92</definedName>
    <definedName name="__aga16" localSheetId="3">#REF!</definedName>
    <definedName name="__aga16" localSheetId="5">#REF!</definedName>
    <definedName name="__aga16">#REF!</definedName>
    <definedName name="__aga18">[11]Insumos!$E$93</definedName>
    <definedName name="__agua_lista" localSheetId="5">#REF!</definedName>
    <definedName name="__agua_lista">#REF!</definedName>
    <definedName name="__agua_quadro" localSheetId="5">#REF!</definedName>
    <definedName name="__agua_quadro">#REF!</definedName>
    <definedName name="__ali1">[11]Insumos!$E$235</definedName>
    <definedName name="__ali2">[11]Insumos!$E$236</definedName>
    <definedName name="__ali3">[11]Insumos!$E$237</definedName>
    <definedName name="__ali4">[11]Insumos!$E$238</definedName>
    <definedName name="__ali5">[11]Insumos!$E$239</definedName>
    <definedName name="__ali6">[11]Insumos!$E$240</definedName>
    <definedName name="__ali7">[11]Insumos!$E$241</definedName>
    <definedName name="__amf1">[11]Insumos!$E$169</definedName>
    <definedName name="__amf2">[11]Insumos!$E$170</definedName>
    <definedName name="__amf3">[11]Insumos!$E$171</definedName>
    <definedName name="__ape1">[11]Insumos!$E$766</definedName>
    <definedName name="__ape2">[11]Insumos!$E$767</definedName>
    <definedName name="__ara18">[11]Insumos!$E$468</definedName>
    <definedName name="__arc12">[11]Insumos!$E$572</definedName>
    <definedName name="__arc15">[11]Insumos!$E$573</definedName>
    <definedName name="__arc18">[11]Insumos!$E$574</definedName>
    <definedName name="__arc21">[11]Insumos!$E$575</definedName>
    <definedName name="__art1" localSheetId="3">#REF!</definedName>
    <definedName name="__art1" localSheetId="5">#REF!</definedName>
    <definedName name="__art1">#REF!</definedName>
    <definedName name="__art10" localSheetId="5">#REF!</definedName>
    <definedName name="__art10">#REF!</definedName>
    <definedName name="__art11" localSheetId="5">#REF!</definedName>
    <definedName name="__art11">#REF!</definedName>
    <definedName name="__art12" localSheetId="5">#REF!</definedName>
    <definedName name="__art12">#REF!</definedName>
    <definedName name="__art13" localSheetId="5">#REF!</definedName>
    <definedName name="__art13">#REF!</definedName>
    <definedName name="__art14" localSheetId="5">#REF!</definedName>
    <definedName name="__art14">#REF!</definedName>
    <definedName name="__art15" localSheetId="5">#REF!</definedName>
    <definedName name="__art15">#REF!</definedName>
    <definedName name="__art16" localSheetId="5">#REF!</definedName>
    <definedName name="__art16">#REF!</definedName>
    <definedName name="__art17" localSheetId="5">#REF!</definedName>
    <definedName name="__art17">#REF!</definedName>
    <definedName name="__art18" localSheetId="5">#REF!</definedName>
    <definedName name="__art18">#REF!</definedName>
    <definedName name="__art19" localSheetId="5">#REF!</definedName>
    <definedName name="__art19">#REF!</definedName>
    <definedName name="__art2" localSheetId="5">#REF!</definedName>
    <definedName name="__art2">#REF!</definedName>
    <definedName name="__art20" localSheetId="5">#REF!</definedName>
    <definedName name="__art20">#REF!</definedName>
    <definedName name="__art21" localSheetId="5">#REF!</definedName>
    <definedName name="__art21">#REF!</definedName>
    <definedName name="__art22" localSheetId="5">#REF!</definedName>
    <definedName name="__art22">#REF!</definedName>
    <definedName name="__art23" localSheetId="5">#REF!</definedName>
    <definedName name="__art23">#REF!</definedName>
    <definedName name="__art24" localSheetId="5">#REF!</definedName>
    <definedName name="__art24">#REF!</definedName>
    <definedName name="__art25" localSheetId="5">#REF!</definedName>
    <definedName name="__art25">#REF!</definedName>
    <definedName name="__art26" localSheetId="5">#REF!</definedName>
    <definedName name="__art26">#REF!</definedName>
    <definedName name="__art27" localSheetId="5">#REF!</definedName>
    <definedName name="__art27">#REF!</definedName>
    <definedName name="__art28" localSheetId="5">#REF!</definedName>
    <definedName name="__art28">#REF!</definedName>
    <definedName name="__art29" localSheetId="5">#REF!</definedName>
    <definedName name="__art29">#REF!</definedName>
    <definedName name="__art3" localSheetId="5">#REF!</definedName>
    <definedName name="__art3">#REF!</definedName>
    <definedName name="__art30" localSheetId="5">#REF!</definedName>
    <definedName name="__art30">#REF!</definedName>
    <definedName name="__art31" localSheetId="5">#REF!</definedName>
    <definedName name="__art31">#REF!</definedName>
    <definedName name="__art32" localSheetId="5">#REF!</definedName>
    <definedName name="__art32">#REF!</definedName>
    <definedName name="__art4" localSheetId="5">#REF!</definedName>
    <definedName name="__art4">#REF!</definedName>
    <definedName name="__art5" localSheetId="5">#REF!</definedName>
    <definedName name="__art5">#REF!</definedName>
    <definedName name="__art6" localSheetId="5">#REF!</definedName>
    <definedName name="__art6">#REF!</definedName>
    <definedName name="__art7" localSheetId="5">#REF!</definedName>
    <definedName name="__art7">#REF!</definedName>
    <definedName name="__art8" localSheetId="5">#REF!</definedName>
    <definedName name="__art8">#REF!</definedName>
    <definedName name="__art9" localSheetId="5">#REF!</definedName>
    <definedName name="__art9">#REF!</definedName>
    <definedName name="__bas5">[11]Insumos!$E$930</definedName>
    <definedName name="__bbm1">[11]Insumos!$E$560</definedName>
    <definedName name="__bbt1">[11]Insumos!$E$561</definedName>
    <definedName name="__bca1">[11]Insumos!$E$542</definedName>
    <definedName name="__bgr2">[11]Insumos!$E$400</definedName>
    <definedName name="__bli40">[11]Insumos!$E$699</definedName>
    <definedName name="__blq10">[11]Insumos!$E$847</definedName>
    <definedName name="__blq6">[11]Insumos!$E$845</definedName>
    <definedName name="__blq8">[11]Insumos!$E$846</definedName>
    <definedName name="__bop1">[11]Insumos!$E$688</definedName>
    <definedName name="__bot1">[11]Insumos!$E$1030</definedName>
    <definedName name="__box1">[11]Insumos!$E$970</definedName>
    <definedName name="__bre5040">[11]Insumos!$E$709</definedName>
    <definedName name="__bri1">[11]Insumos!$E$50</definedName>
    <definedName name="__bur3220" localSheetId="5">#REF!</definedName>
    <definedName name="__bur3220">#REF!</definedName>
    <definedName name="__cab4">[11]Insumos!$E$507</definedName>
    <definedName name="__cac12">[11]Insumos!$E$821</definedName>
    <definedName name="__cac18">[11]Insumos!$E$822</definedName>
    <definedName name="__cac21">[11]Insumos!$E$823</definedName>
    <definedName name="__cag40">[11]Insumos!$E$733</definedName>
    <definedName name="__cag50">[11]Insumos!$E$732</definedName>
    <definedName name="__caixa" localSheetId="5">#REF!</definedName>
    <definedName name="__caixa">#REF!</definedName>
    <definedName name="__caixa_quadro" localSheetId="5">#REF!</definedName>
    <definedName name="__caixa_quadro">#REF!</definedName>
    <definedName name="__cal30">[11]Insumos!$E$931</definedName>
    <definedName name="__cap20">[11]Insumos!$E$673</definedName>
    <definedName name="__cap50">[11]Insumos!$E$674</definedName>
    <definedName name="__caz80">[11]Insumos!$E$734</definedName>
    <definedName name="__cbm1">[11]Insumos!$E$564</definedName>
    <definedName name="__cbr4">[11]Insumos!$E$223</definedName>
    <definedName name="__cbr5">[11]Insumos!$E$222</definedName>
    <definedName name="__cbt1">[11]Insumos!$E$565</definedName>
    <definedName name="__ccb25">[11]Insumos!$E$549</definedName>
    <definedName name="__ccb35">[11]Insumos!$E$548</definedName>
    <definedName name="__ccb4">[11]Insumos!$E$550</definedName>
    <definedName name="__ccb50">[11]Insumos!$E$547</definedName>
    <definedName name="__ccg15">[11]Insumos!$E$749</definedName>
    <definedName name="__ccg22">[11]Insumos!$E$750</definedName>
    <definedName name="__cer1">[11]Insumos!$E$537</definedName>
    <definedName name="__cfg40">[11]Insumos!$E$99</definedName>
    <definedName name="__cfg50">[11]Insumos!$E$100</definedName>
    <definedName name="__cfg65">[11]Insumos!$E$101</definedName>
    <definedName name="__cfl20">[11]Insumos!$E$461</definedName>
    <definedName name="__cfl40">[11]Insumos!$E$459</definedName>
    <definedName name="__chp24">[11]Insumos!$E$116</definedName>
    <definedName name="__clp100">[11]Insumos!$E$729</definedName>
    <definedName name="__clr2">[11]Insumos!$E$667</definedName>
    <definedName name="__cme1">[11]Insumos!$E$111</definedName>
    <definedName name="__cmp3">[11]Insumos!$E$1013</definedName>
    <definedName name="__con1">[11]Insumos!$E$1048</definedName>
    <definedName name="__con2">[11]Insumos!$E$1049</definedName>
    <definedName name="__coz100">[11]Insumos!$E$736</definedName>
    <definedName name="__ctf6">[11]Insumos!$E$83</definedName>
    <definedName name="__ctl6">[11]Insumos!$E$551</definedName>
    <definedName name="__cva50" localSheetId="5">#REF!</definedName>
    <definedName name="__cva50">#REF!</definedName>
    <definedName name="__cva60" localSheetId="5">#REF!</definedName>
    <definedName name="__cva60">#REF!</definedName>
    <definedName name="__cvd100">[11]Insumos!$E$738</definedName>
    <definedName name="__cve45100">[11]Insumos!$E$701</definedName>
    <definedName name="__cve90100">[11]Insumos!$E$700</definedName>
    <definedName name="__cve9040">[11]Insumos!$E$703</definedName>
    <definedName name="__cve9050">[11]Insumos!$E$702</definedName>
    <definedName name="__cxg40">[11]Insumos!$E$826</definedName>
    <definedName name="__cxg5030">[11]Insumos!$E$828</definedName>
    <definedName name="__cxi40">[11]Insumos!$E$825</definedName>
    <definedName name="__cxp40">[11]Insumos!$E$824</definedName>
    <definedName name="__cxp4040">[11]Insumos!$E$827</definedName>
    <definedName name="__cxr4030">[11]Insumos!$E$829</definedName>
    <definedName name="__cxs100100">[11]Insumos!$E$711</definedName>
    <definedName name="__dgc10">[11]Insumos!$E$163</definedName>
    <definedName name="__dgc7">[11]Insumos!$E$161</definedName>
    <definedName name="__dgc8">[11]Insumos!$E$162</definedName>
    <definedName name="__djm10">[11]Insumos!$E$505</definedName>
    <definedName name="__djm15">[11]Insumos!$E$504</definedName>
    <definedName name="__djm20">[11]Insumos!$E$503</definedName>
    <definedName name="__djt10">[11]Insumos!$E$502</definedName>
    <definedName name="__djt15">[11]Insumos!$E$501</definedName>
    <definedName name="__djt20">[11]Insumos!$E$500</definedName>
    <definedName name="__djt25">[11]Insumos!$E$499</definedName>
    <definedName name="__djt30">[11]Insumos!$E$498</definedName>
    <definedName name="__djt50">[11]Insumos!$E$497</definedName>
    <definedName name="__dtp100">[11]Insumos!$E$737</definedName>
    <definedName name="__ele1">[11]Insumos!$E$533</definedName>
    <definedName name="__ele114">[11]Insumos!$E$534</definedName>
    <definedName name="__ele34">[11]Insumos!$E$532</definedName>
    <definedName name="__elr1">[11]Insumos!$E$529</definedName>
    <definedName name="__emc1">[11]Insumos!$E$920</definedName>
    <definedName name="__emc2">[11]Insumos!$E$921</definedName>
    <definedName name="__emc3">[11]Insumos!$E$922</definedName>
    <definedName name="__emc4">[11]Insumos!$E$923</definedName>
    <definedName name="__eng1">[11]Insumos!$E$659</definedName>
    <definedName name="__epc5070">[11]Insumos!$E$763</definedName>
    <definedName name="__epl2">[11]Insumos!$E$963</definedName>
    <definedName name="__epl5">[11]Insumos!$E$961</definedName>
    <definedName name="__epm1">[11]Insumos!$E$929</definedName>
    <definedName name="__esc1">[11]Insumos!$E$1052</definedName>
    <definedName name="__esp1">[11]Insumos!$E$1046</definedName>
    <definedName name="__esp2">[11]Insumos!$E$1047</definedName>
    <definedName name="__ext1">[11]Insumos!$E$719</definedName>
    <definedName name="__ext2">[11]Insumos!$E$720</definedName>
    <definedName name="__ext3">[11]Insumos!$E$721</definedName>
    <definedName name="__faf2">[11]Insumos!$E$671</definedName>
    <definedName name="__fcm1">[11]Insumos!$E$226</definedName>
    <definedName name="__ffg40">[11]Insumos!$E$106</definedName>
    <definedName name="__ffg50">[11]Insumos!$E$107</definedName>
    <definedName name="__ffg65">[11]Insumos!$E$108</definedName>
    <definedName name="__fic1">[11]Insumos!$E$378</definedName>
    <definedName name="__fic3">[11]Insumos!$E$380</definedName>
    <definedName name="__fil1">[11]Insumos!$E$911</definedName>
    <definedName name="__fil2">[11]Insumos!$E$912</definedName>
    <definedName name="__fil3">[11]Insumos!$E$913</definedName>
    <definedName name="__fio10">[11]Insumos!$E$518</definedName>
    <definedName name="__fio12">[11]Insumos!$E$517</definedName>
    <definedName name="__fio14">[11]Insumos!$E$516</definedName>
    <definedName name="__fio8">[11]Insumos!$E$519</definedName>
    <definedName name="__fis10">[11]Insumos!$E$541</definedName>
    <definedName name="__fis5">[11]Insumos!$E$540</definedName>
    <definedName name="__flf50" localSheetId="5">#REF!</definedName>
    <definedName name="__flf50">#REF!</definedName>
    <definedName name="__flf60" localSheetId="5">#REF!</definedName>
    <definedName name="__flf60">#REF!</definedName>
    <definedName name="__flp20">[11]Insumos!$E$681</definedName>
    <definedName name="__flp25">[11]Insumos!$E$682</definedName>
    <definedName name="__flp32">[11]Insumos!$E$683</definedName>
    <definedName name="__flp40">[11]Insumos!$E$684</definedName>
    <definedName name="__flp50">[11]Insumos!$E$685</definedName>
    <definedName name="__flp65">[11]Insumos!$E$686</definedName>
    <definedName name="__for1">[11]Insumos!$E$242</definedName>
    <definedName name="__for2">[11]Insumos!$E$243</definedName>
    <definedName name="__for3">[11]Insumos!$E$244</definedName>
    <definedName name="__for4">[11]Insumos!$E$245</definedName>
    <definedName name="__for5">[11]Insumos!$E$246</definedName>
    <definedName name="__for6">[11]Insumos!$E$247</definedName>
    <definedName name="__FOR7">[11]Insumos!$E$248</definedName>
    <definedName name="__fpd12">[11]Insumos!$E$515</definedName>
    <definedName name="__fpd14" localSheetId="3">#REF!</definedName>
    <definedName name="__fpd14" localSheetId="5">#REF!</definedName>
    <definedName name="__fpd14">#REF!</definedName>
    <definedName name="__fvr10">[11]Insumos!$E$669</definedName>
    <definedName name="__fvr50">[11]Insumos!$E$670</definedName>
    <definedName name="__gac18">[11]Insumos!$E$337</definedName>
    <definedName name="__hab1" localSheetId="3">#REF!</definedName>
    <definedName name="__hab1" localSheetId="5">#REF!</definedName>
    <definedName name="__hab1">#REF!</definedName>
    <definedName name="__hab2" localSheetId="5">#REF!</definedName>
    <definedName name="__hab2">#REF!</definedName>
    <definedName name="__imp1">[11]Insumos!$E$885</definedName>
    <definedName name="__imp2">[11]Insumos!$E$886</definedName>
    <definedName name="__itt1">[11]Insumos!$E$476</definedName>
    <definedName name="__itu1">[11]Insumos!$E$470</definedName>
    <definedName name="__itu2">[11]Insumos!$E$471</definedName>
    <definedName name="__itu3">[11]Insumos!$E$472</definedName>
    <definedName name="__jazida_lista" localSheetId="5">#REF!</definedName>
    <definedName name="__jazida_lista">#REF!</definedName>
    <definedName name="__jazida_quadro" localSheetId="5">#REF!</definedName>
    <definedName name="__jazida_quadro">#REF!</definedName>
    <definedName name="__jla20">[11]Insumos!$E$602</definedName>
    <definedName name="__jla25">[11]Insumos!$E$603</definedName>
    <definedName name="__jla32">[11]Insumos!$E$604</definedName>
    <definedName name="__jla50">[11]Insumos!$E$605</definedName>
    <definedName name="__jla65">[11]Insumos!$E$606</definedName>
    <definedName name="__jla6550">[11]Insumos!$E$607</definedName>
    <definedName name="__KM406407" localSheetId="5">#REF!</definedName>
    <definedName name="__KM406407">#REF!</definedName>
    <definedName name="__lai15">[11]Insumos!$E$115</definedName>
    <definedName name="__lai20">[11]Insumos!$E$114</definedName>
    <definedName name="__ldr10">[11]Insumos!$E$1071</definedName>
    <definedName name="__lep20">[11]Insumos!$E$463</definedName>
    <definedName name="__lfl40">[11]Insumos!$E$457</definedName>
    <definedName name="__lnm10">[11]Insumos!$E$229</definedName>
    <definedName name="__lnm8">[11]Insumos!$E$231</definedName>
    <definedName name="__lnm9">[11]Insumos!$E$230</definedName>
    <definedName name="__lpi100">[11]Insumos!$E$443</definedName>
    <definedName name="__lpi60">[11]Insumos!$E$442</definedName>
    <definedName name="__lpl15">[11]Insumos!$E$455</definedName>
    <definedName name="__lpl18">[11]Insumos!$E$454</definedName>
    <definedName name="__lpl20">[11]Insumos!$E$453</definedName>
    <definedName name="__lvf12050">[11]Insumos!$E$805</definedName>
    <definedName name="__lvf15050">[11]Insumos!$E$807</definedName>
    <definedName name="__lvf7050">[11]Insumos!$E$804</definedName>
    <definedName name="__lvg10060" localSheetId="5">#REF!</definedName>
    <definedName name="__lvg10060">#REF!</definedName>
    <definedName name="__lvg12050">[11]Insumos!$E$803</definedName>
    <definedName name="__lvg15050">[11]Insumos!$E$806</definedName>
    <definedName name="__lvg7050">[11]Insumos!$E$802</definedName>
    <definedName name="__lvp32" localSheetId="5">#REF!</definedName>
    <definedName name="__lvp32">#REF!</definedName>
    <definedName name="__lxa100">[11]Insumos!$E$872</definedName>
    <definedName name="__lxa120">[11]Insumos!$E$871</definedName>
    <definedName name="__man100">[11]Insumos!$E$830</definedName>
    <definedName name="__man25">[11]Insumos!$E$1009</definedName>
    <definedName name="__man50" localSheetId="5">#REF!</definedName>
    <definedName name="__man50">#REF!</definedName>
    <definedName name="__mfi1">[11]Insumos!$E$832</definedName>
    <definedName name="__mfi2">[11]Insumos!$E$833</definedName>
    <definedName name="__mgi15">[11]Insumos!$E$723</definedName>
    <definedName name="__mgi50">[11]Insumos!$E$724</definedName>
    <definedName name="__mgr17">[11]Insumos!$E$188</definedName>
    <definedName name="__mob1">[11]Insumos!$E$1067</definedName>
    <definedName name="__mot140">[11]Insumos!$E$1023</definedName>
    <definedName name="__ope1" localSheetId="5">#REF!</definedName>
    <definedName name="__ope1">#REF!</definedName>
    <definedName name="__ope2">[11]Insumos!$E$19</definedName>
    <definedName name="__ope3">[11]Insumos!$E$20</definedName>
    <definedName name="__pcf15050">[11]Insumos!$E$812</definedName>
    <definedName name="__pcf7050">[11]Insumos!$E$810</definedName>
    <definedName name="__pcf8050">[11]Insumos!$E$811</definedName>
    <definedName name="__pcg15050">[11]Insumos!$E$809</definedName>
    <definedName name="__pcg7050">[11]Insumos!$E$808</definedName>
    <definedName name="__pci10050">[11]Insumos!$E$814</definedName>
    <definedName name="__pci20050">[11]Insumos!$E$813</definedName>
    <definedName name="__pec1">[11]Insumos!$E$204</definedName>
    <definedName name="__pec2">[11]Insumos!$E$205</definedName>
    <definedName name="__pec3">[11]Insumos!$E$206</definedName>
    <definedName name="__pec4">[11]Insumos!$E$207</definedName>
    <definedName name="__pec5">[11]Insumos!$E$208</definedName>
    <definedName name="__pec6">[11]Insumos!$E$209</definedName>
    <definedName name="__pfb30">[11]Insumos!$E$253</definedName>
    <definedName name="__pfb50">[11]Insumos!$E$254</definedName>
    <definedName name="__pfb8">[11]Insumos!$E$252</definedName>
    <definedName name="__pfc80">[11]Insumos!$E$255</definedName>
    <definedName name="__pgr18">[11]Insumos!$E$390</definedName>
    <definedName name="__pgr43">[11]Insumos!$E$391</definedName>
    <definedName name="__PL1" localSheetId="5">#REF!</definedName>
    <definedName name="__PL1">#REF!</definedName>
    <definedName name="__ple15">[11]Insumos!$E$467</definedName>
    <definedName name="__ple18">[11]Insumos!$E$466</definedName>
    <definedName name="__plg3">[11]Insumos!$E$815</definedName>
    <definedName name="__PM334">'[12]Quadro6-Composição'!$I$2906</definedName>
    <definedName name="__PM335">'[12]Quadro6-Composição'!$I$2959</definedName>
    <definedName name="__pm346">'[12]Quadro6-Composição'!$I$3012</definedName>
    <definedName name="__PM405">'[12]Quadro6-Composição'!$I$3065</definedName>
    <definedName name="__PM406">'[12]Quadro6-Composição'!$I$3118</definedName>
    <definedName name="__PM970">'[12]Quadro6-Composição'!$I$3171</definedName>
    <definedName name="__pmt1">[11]Insumos!$E$304</definedName>
    <definedName name="__pmt2">[11]Insumos!$E$268</definedName>
    <definedName name="__pne1">[11]Insumos!$E$914</definedName>
    <definedName name="__pne2">[11]Insumos!$E$915</definedName>
    <definedName name="__pne3">[11]Insumos!$E$916</definedName>
    <definedName name="__prg1">[11]Insumos!$E$257</definedName>
    <definedName name="__prg18" localSheetId="3">#REF!</definedName>
    <definedName name="__prg18" localSheetId="5">#REF!</definedName>
    <definedName name="__prg18">#REF!</definedName>
    <definedName name="__prg2">[11]Insumos!$E$258</definedName>
    <definedName name="__prg3">[11]Insumos!$E$259</definedName>
    <definedName name="__prl250">[11]Insumos!$E$448</definedName>
    <definedName name="__ptf2">[11]Insumos!$E$415</definedName>
    <definedName name="__ptf6">[11]Insumos!$E$416</definedName>
    <definedName name="__ptm6">[11]Insumos!$E$414</definedName>
    <definedName name="__pu335">'[13]Quadro6-Composição'!$I$3859</definedName>
    <definedName name="__PUE412">'[13]Quadro6-Composição'!$I$3753</definedName>
    <definedName name="__pum405">'[13]Quadro6-Composição'!$I$3965</definedName>
    <definedName name="__pum406">'[13]Quadro6-Composição'!$I$4018</definedName>
    <definedName name="__pum609">'[13]Quadro6-Composição'!$I$4071</definedName>
    <definedName name="__pum969">'[13]Quadro6-Composição'!$I$4124</definedName>
    <definedName name="__qdb12">[11]Insumos!$E$424</definedName>
    <definedName name="__qdb18">[11]Insumos!$E$1033</definedName>
    <definedName name="__qdm3" localSheetId="5">#REF!</definedName>
    <definedName name="__qdm3">#REF!</definedName>
    <definedName name="__rcm10" localSheetId="5">#REF!</definedName>
    <definedName name="__rcm10">#REF!</definedName>
    <definedName name="__rcm15" localSheetId="5">#REF!</definedName>
    <definedName name="__rcm15">#REF!</definedName>
    <definedName name="__rcm20" localSheetId="5">#REF!</definedName>
    <definedName name="__rcm20">#REF!</definedName>
    <definedName name="__rcm5" localSheetId="5">#REF!</definedName>
    <definedName name="__rcm5">#REF!</definedName>
    <definedName name="__rea1">[11]Insumos!$E$576</definedName>
    <definedName name="__rem1">[11]Insumos!$E$1033</definedName>
    <definedName name="__rem2">[11]Insumos!$E$1034</definedName>
    <definedName name="__res10">[11]Insumos!$E$580</definedName>
    <definedName name="__res15">[11]Insumos!$E$581</definedName>
    <definedName name="__res5">[11]Insumos!$E$579</definedName>
    <definedName name="__rfv1000">[11]Insumos!$E$676</definedName>
    <definedName name="__rfv2000">[11]Insumos!$E$677</definedName>
    <definedName name="__rfv500">[11]Insumos!$E$675</definedName>
    <definedName name="__rgc1">[11]Insumos!$E$641</definedName>
    <definedName name="__rgc2">[11]Insumos!$E$644</definedName>
    <definedName name="__rgc34">[11]Insumos!$E$642</definedName>
    <definedName name="__rgf60" localSheetId="5">#REF!</definedName>
    <definedName name="__rgf60">#REF!</definedName>
    <definedName name="__rgp1">[11]Insumos!$E$638</definedName>
    <definedName name="__rlc100">[11]Insumos!$E$740</definedName>
    <definedName name="__rls100100">[11]Insumos!$E$710</definedName>
    <definedName name="__rpv5">[11]Insumos!$E$395</definedName>
    <definedName name="__SC10">'[13]Quadro6-Composição'!$I$3488</definedName>
    <definedName name="__SC11">'[13]Quadro6-Composição'!$I$3541</definedName>
    <definedName name="__SC12">'[13]Quadro6-Composição'!$I$3594</definedName>
    <definedName name="__SC13">'[13]Quadro6-Composição'!$I$3647</definedName>
    <definedName name="__SC14">'[13]Quadro6-Composição'!$I$3700</definedName>
    <definedName name="__SC2">'[12]Quadro6-Composição'!$I$2482</definedName>
    <definedName name="__SC3">'[12]Quadro6-Composição'!$I$2535</definedName>
    <definedName name="__SC4">'[12]Quadro6-Composição'!$I$2588</definedName>
    <definedName name="__SC5">'[12]Quadro6-Composição'!$I$2641</definedName>
    <definedName name="__SC6">'[12]Quadro6-Composição'!$I$2694</definedName>
    <definedName name="__SC7">'[12]Quadro6-Composição'!$I$2747</definedName>
    <definedName name="__SC8">'[12]Quadro6-Composição'!$I$2800</definedName>
    <definedName name="__SC9">'[13]Quadro6-Composição'!$I$3435</definedName>
    <definedName name="__sif1">[11]Insumos!$E$660</definedName>
    <definedName name="__sol2">[11]Insumos!$E$405</definedName>
    <definedName name="__spl12">[11]Insumos!$E$569</definedName>
    <definedName name="__spl15">[11]Insumos!$E$570</definedName>
    <definedName name="__spl18">[11]Insumos!$E$571</definedName>
    <definedName name="__tab1">[11]Insumos!$E$211</definedName>
    <definedName name="__tap1">[11]Insumos!$E$201</definedName>
    <definedName name="__tap100">[11]Insumos!$E$708</definedName>
    <definedName name="__tap2">[11]Insumos!$E$202</definedName>
    <definedName name="__tap3">[11]Insumos!$E$203</definedName>
    <definedName name="__tar5020">[11]Insumos!$E$614</definedName>
    <definedName name="__tba20">[11]Insumos!$E$595</definedName>
    <definedName name="__tba25">[11]Insumos!$E$596</definedName>
    <definedName name="__tba32">[11]Insumos!$E$597</definedName>
    <definedName name="__tba40">[11]Insumos!$E$598</definedName>
    <definedName name="__tba50">[11]Insumos!$E$599</definedName>
    <definedName name="__tba60" localSheetId="5">#REF!</definedName>
    <definedName name="__tba60">#REF!</definedName>
    <definedName name="__tbe100">[11]Insumos!$E$695</definedName>
    <definedName name="__tbe150">[11]Insumos!$E$694</definedName>
    <definedName name="__tbe200">[11]Insumos!$E$693</definedName>
    <definedName name="__tbe250">[11]Insumos!$E$692</definedName>
    <definedName name="__tbe40">[11]Insumos!$E$697</definedName>
    <definedName name="__tbe50">[11]Insumos!$E$696</definedName>
    <definedName name="__tcr1">[11]Insumos!$E$635</definedName>
    <definedName name="__tea20">[11]Insumos!$E$609</definedName>
    <definedName name="__tea25">[11]Insumos!$E$610</definedName>
    <definedName name="__tea32">[11]Insumos!$E$611</definedName>
    <definedName name="__tea4560" localSheetId="5">#REF!</definedName>
    <definedName name="__tea4560">#REF!</definedName>
    <definedName name="__tea50">[11]Insumos!$E$612</definedName>
    <definedName name="__tea65">[11]Insumos!$E$613</definedName>
    <definedName name="__ted100">[11]Insumos!$E$739</definedName>
    <definedName name="__tee100">[11]Insumos!$E$704</definedName>
    <definedName name="__tee40">[11]Insumos!$E$707</definedName>
    <definedName name="__tee50">[11]Insumos!$E$705</definedName>
    <definedName name="__ter10050">[11]Insumos!$E$706</definedName>
    <definedName name="__tfg40">[11]Insumos!$E$96</definedName>
    <definedName name="__tfg50">[11]Insumos!$E$97</definedName>
    <definedName name="__tfg65">[11]Insumos!$E$98</definedName>
    <definedName name="__tjc1">[11]Insumos!$E$62</definedName>
    <definedName name="__tjc2">[11]Insumos!$E$63</definedName>
    <definedName name="__tjr1">[11]Insumos!$E$64</definedName>
    <definedName name="__tjr2">[11]Insumos!$E$65</definedName>
    <definedName name="__tlc1">[11]Insumos!$E$72</definedName>
    <definedName name="__tlc2">[11]Insumos!$E$73</definedName>
    <definedName name="__tlc3">[11]Insumos!$E$74</definedName>
    <definedName name="__tlf5">[11]Insumos!$E$75</definedName>
    <definedName name="__tlf6">[11]Insumos!$E$76</definedName>
    <definedName name="__tma110">[11]Insumos!$E$831</definedName>
    <definedName name="__tra110">[11]Insumos!$E$994</definedName>
    <definedName name="__tra25">[11]Insumos!$E$1072</definedName>
    <definedName name="__trechos" localSheetId="5">#REF!</definedName>
    <definedName name="__trechos">#REF!</definedName>
    <definedName name="__trechos_quadro" localSheetId="5">#REF!</definedName>
    <definedName name="__trechos_quadro">#REF!</definedName>
    <definedName name="__trf1000">[11]Insumos!$E$680</definedName>
    <definedName name="__trf15">[11]Insumos!$E$418</definedName>
    <definedName name="__tub10012" localSheetId="5">#REF!</definedName>
    <definedName name="__tub10012">#REF!</definedName>
    <definedName name="__tub10015" localSheetId="5">#REF!</definedName>
    <definedName name="__tub10015">#REF!</definedName>
    <definedName name="__tub10020" localSheetId="5">#REF!</definedName>
    <definedName name="__tub10020">#REF!</definedName>
    <definedName name="__tub11012">[11]Insumos!$E$591</definedName>
    <definedName name="__tub11015">[11]Insumos!$E$592</definedName>
    <definedName name="__tub11020">[11]Insumos!$E$593</definedName>
    <definedName name="__tub4012" localSheetId="5">#REF!</definedName>
    <definedName name="__tub4012">#REF!</definedName>
    <definedName name="__tub4015" localSheetId="5">#REF!</definedName>
    <definedName name="__tub4015">#REF!</definedName>
    <definedName name="__tub4020" localSheetId="5">#REF!</definedName>
    <definedName name="__tub4020">#REF!</definedName>
    <definedName name="__tub5012">[11]Insumos!$E$582</definedName>
    <definedName name="__tub5015">[11]Insumos!$E$583</definedName>
    <definedName name="__tub5020">[11]Insumos!$E$584</definedName>
    <definedName name="__tub6012">[11]Insumos!$E$585</definedName>
    <definedName name="__tub6015">[11]Insumos!$E$586</definedName>
    <definedName name="__tub6020">[11]Insumos!$E$587</definedName>
    <definedName name="__tub7512" localSheetId="5">#REF!</definedName>
    <definedName name="__tub7512">#REF!</definedName>
    <definedName name="__tub7515" localSheetId="5">#REF!</definedName>
    <definedName name="__tub7515">#REF!</definedName>
    <definedName name="__tub7520" localSheetId="5">#REF!</definedName>
    <definedName name="__tub7520">#REF!</definedName>
    <definedName name="__tub8512">[11]Insumos!$E$588</definedName>
    <definedName name="__tub8515">[11]Insumos!$E$589</definedName>
    <definedName name="__tub8520">[11]Insumos!$E$590</definedName>
    <definedName name="__vcc6">[11]Insumos!$E$898</definedName>
    <definedName name="__vdc50">[11]Insumos!$E$776</definedName>
    <definedName name="__vdf4">[11]Insumos!$E$894</definedName>
    <definedName name="__vdf6">[11]Insumos!$E$895</definedName>
    <definedName name="__vdt10">[11]Insumos!$E$896</definedName>
    <definedName name="__vli3">[11]Insumos!$E$899</definedName>
    <definedName name="__vlp1">[11]Insumos!$E$714</definedName>
    <definedName name="__vtl6">[11]Insumos!$E$900</definedName>
    <definedName name="__vtt4">[11]Insumos!$E$893</definedName>
    <definedName name="__xlfn.AVERAGEIF" hidden="1">#NAME?</definedName>
    <definedName name="__xlfn.RTD" hidden="1">#NAME?</definedName>
    <definedName name="__xlnm.Print_Area_3" localSheetId="5">#REF!</definedName>
    <definedName name="__xlnm.Print_Area_3">#REF!</definedName>
    <definedName name="__xlnm.Print_Area_4" localSheetId="5">#REF!</definedName>
    <definedName name="__xlnm.Print_Area_4">#REF!</definedName>
    <definedName name="_01_09_96" localSheetId="3">#REF!</definedName>
    <definedName name="_01_09_96" localSheetId="5">#REF!</definedName>
    <definedName name="_01_09_96" localSheetId="2">#REF!</definedName>
    <definedName name="_01_09_96">#REF!</definedName>
    <definedName name="_08.302.01" localSheetId="3">#REF!</definedName>
    <definedName name="_08.302.01" localSheetId="5">#REF!</definedName>
    <definedName name="_08.302.01">#REF!</definedName>
    <definedName name="_11Excel_BuiltIn_Print_Titles_3_1_1" localSheetId="5">#REF!</definedName>
    <definedName name="_11Excel_BuiltIn_Print_Titles_3_1_1">#REF!</definedName>
    <definedName name="_1830201" hidden="1">#N/A</definedName>
    <definedName name="_2Excel_BuiltIn_Print_Area_13_1" localSheetId="5">#REF!</definedName>
    <definedName name="_2Excel_BuiltIn_Print_Area_13_1">#REF!</definedName>
    <definedName name="_3S0120000">'[12]Quadro6-Composição'!$B$2</definedName>
    <definedName name="_3S0193000">'[12]Quadro6-Composição'!$B$55</definedName>
    <definedName name="_3S0220001">'[13]Quadro6-Composição'!$B$55</definedName>
    <definedName name="_3S0223000">'[12]Quadro6-Composição'!$B$108</definedName>
    <definedName name="_3S0240000">'[13]Quadro6-Composição'!$B$160</definedName>
    <definedName name="_3S0251000">'[13]Quadro6-Composição'!$B$213</definedName>
    <definedName name="_3S0253001">'[12]Quadro6-Composição'!$B$161</definedName>
    <definedName name="_3S0254000">'[13]Quadro6-Composição'!$B$319</definedName>
    <definedName name="_3S0260100">'[13]Quadro6-Composição'!$B$372</definedName>
    <definedName name="_3S0290000">'[13]Quadro6-Composição'!$B$425</definedName>
    <definedName name="_3S0331000">'[12]Quadro6-Composição'!$B$214</definedName>
    <definedName name="_3S0332901">'[12]Quadro6-Composição'!$B$267</definedName>
    <definedName name="_3S0334002">'[12]Quadro6-Composição'!$B$320</definedName>
    <definedName name="_3S0335300">'[12]Quadro6-Composição'!$B$373</definedName>
    <definedName name="_3S0337000">'[12]Quadro6-Composição'!$B$426</definedName>
    <definedName name="_3S0394001">'[12]Quadro6-Composição'!$B$479</definedName>
    <definedName name="_3S0394002">'[12]Quadro6-Composição'!$B$532</definedName>
    <definedName name="_3S0395000">'[12]Quadro6-Composição'!$B$585</definedName>
    <definedName name="_3S0400000">'[12]Quadro6-Composição'!$B$638</definedName>
    <definedName name="_3S0400001">'[12]Quadro6-Composição'!$B$691</definedName>
    <definedName name="_3S0459000">'[12]Quadro6-Composição'!$B$744</definedName>
    <definedName name="_3S0499908">'[12]Quadro6-Composição'!$B$797</definedName>
    <definedName name="_3S0500000">'[12]Quadro6-Composição'!$B$850</definedName>
    <definedName name="_3S0500100">'[12]Quadro6-Composição'!$B$903</definedName>
    <definedName name="_3S0510102">'[12]Quadro6-Composição'!$B$956</definedName>
    <definedName name="_3S0810000">'[12]Quadro6-Composição'!$B$1009</definedName>
    <definedName name="_3S0810101">'[12]Quadro6-Composição'!$B$1062</definedName>
    <definedName name="_3S0810102">'[12]Quadro6-Composição'!$B$1115</definedName>
    <definedName name="_3S0810201">'[13]Quadro6-Composição'!$B$1273</definedName>
    <definedName name="_3S0810900">'[13]Quadro6-Composição'!$B$1326</definedName>
    <definedName name="_3S0820000">'[12]Quadro6-Composição'!$B$1168</definedName>
    <definedName name="_3S0830001">'[12]Quadro6-Composição'!$B$1221</definedName>
    <definedName name="_3S0830101">'[12]Quadro6-Composição'!$B$1274</definedName>
    <definedName name="_3S0830102">'[12]Quadro6-Composição'!$B$1327</definedName>
    <definedName name="_3S0830103">'[13]Quadro6-Composição'!$B$1591</definedName>
    <definedName name="_3S0830201">'[12]Quadro6-Composição'!$B$1380</definedName>
    <definedName name="_3S0830202">'[12]Quadro6-Composição'!$B$1433</definedName>
    <definedName name="_3S0830203">'[13]Quadro6-Composição'!$B$1750</definedName>
    <definedName name="_3S0830204">'[13]Quadro6-Composição'!$B$1803</definedName>
    <definedName name="_3S0830205">'[12]Quadro6-Composição'!$B$1486</definedName>
    <definedName name="_3S0840000">'[12]Quadro6-Composição'!$B$1539</definedName>
    <definedName name="_3S0840001">'[12]Quadro6-Composição'!$B$1592</definedName>
    <definedName name="_3S0840002">'[13]Quadro6-Composição'!$B$2757</definedName>
    <definedName name="_3S0840100">'[12]Quadro6-Composição'!$B$1645</definedName>
    <definedName name="_3S0840200">'[12]Quadro6-Composição'!$B$1698</definedName>
    <definedName name="_3S0840300">'[13]Quadro6-Composição'!$B$2810</definedName>
    <definedName name="_3S0840400">'[12]Quadro6-Composição'!$B$1751</definedName>
    <definedName name="_3S0850000">'[12]Quadro6-Composição'!$B$1804</definedName>
    <definedName name="_3S0850100">'[12]Quadro6-Composição'!$B$1857</definedName>
    <definedName name="_3S0851000">'[12]Quadro6-Composição'!$B$1910</definedName>
    <definedName name="_3S0851100">'[12]Quadro6-Composição'!$B$1963</definedName>
    <definedName name="_3S0890000">'[12]Quadro6-Composição'!$B$2016</definedName>
    <definedName name="_3S0890001">'[12]Quadro6-Composição'!$B$2069</definedName>
    <definedName name="_3S0890100">'[13]Quadro6-Composição'!$B$2863</definedName>
    <definedName name="_3S0890101">'[13]Quadro6-Composição'!$B$2916</definedName>
    <definedName name="_3S0891000">'[12]Quadro6-Composição'!$B$2122</definedName>
    <definedName name="_3S0900200">'[12]Quadro6-Composição'!$B$2175</definedName>
    <definedName name="_3S0900203">'[12]Quadro6-Composição'!$B$2228</definedName>
    <definedName name="_3S0900241">'[12]Quadro6-Composição'!$B$2281</definedName>
    <definedName name="_3S0920270">'[12]Quadro6-Composição'!$B$2334</definedName>
    <definedName name="_4S0612001">'[13]Quadro6-Composição'!$B$955</definedName>
    <definedName name="_4S0612101">'[13]Quadro6-Composição'!$B$1061</definedName>
    <definedName name="_4S0612111">'[13]Quadro6-Composição'!$B$1008</definedName>
    <definedName name="_4S0620002">'[13]Quadro6-Composição'!$B$1114</definedName>
    <definedName name="_5Excel_BuiltIn_Print_Area_6_1_1_1" localSheetId="5">#REF!</definedName>
    <definedName name="_5Excel_BuiltIn_Print_Area_6_1_1_1">#REF!</definedName>
    <definedName name="_8Excel_BuiltIn_Print_Area_9_1_1_1" localSheetId="5">#REF!</definedName>
    <definedName name="_8Excel_BuiltIn_Print_Area_9_1_1_1">#REF!</definedName>
    <definedName name="_adg1">[14]Insumos!$E$653</definedName>
    <definedName name="_adg2">[14]Insumos!$E$655</definedName>
    <definedName name="_aga10">[14]Insumos!$E$91</definedName>
    <definedName name="_aga14">[14]Insumos!$E$92</definedName>
    <definedName name="_aga16" localSheetId="5">#REF!</definedName>
    <definedName name="_aga16">#REF!</definedName>
    <definedName name="_aga18">[14]Insumos!$E$93</definedName>
    <definedName name="_ali1">[14]Insumos!$E$235</definedName>
    <definedName name="_ali2">[14]Insumos!$E$236</definedName>
    <definedName name="_ali3">[14]Insumos!$E$237</definedName>
    <definedName name="_ali4">[14]Insumos!$E$238</definedName>
    <definedName name="_ali5">[14]Insumos!$E$239</definedName>
    <definedName name="_ali6">[14]Insumos!$E$240</definedName>
    <definedName name="_ali7">[14]Insumos!$E$241</definedName>
    <definedName name="_amf1">[14]Insumos!$E$169</definedName>
    <definedName name="_amf2">[14]Insumos!$E$170</definedName>
    <definedName name="_amf3">[14]Insumos!$E$171</definedName>
    <definedName name="_ape1">[14]Insumos!$E$766</definedName>
    <definedName name="_ape2">[14]Insumos!$E$767</definedName>
    <definedName name="_ara18">[14]Insumos!$E$468</definedName>
    <definedName name="_arc12">[14]Insumos!$E$572</definedName>
    <definedName name="_arc15">[14]Insumos!$E$573</definedName>
    <definedName name="_arc18">[14]Insumos!$E$574</definedName>
    <definedName name="_arc21">[14]Insumos!$E$575</definedName>
    <definedName name="_art1" localSheetId="5">#REF!</definedName>
    <definedName name="_art1">#REF!</definedName>
    <definedName name="_art10" localSheetId="5">#REF!</definedName>
    <definedName name="_art10">#REF!</definedName>
    <definedName name="_art11" localSheetId="5">#REF!</definedName>
    <definedName name="_art11">#REF!</definedName>
    <definedName name="_art12" localSheetId="5">#REF!</definedName>
    <definedName name="_art12">#REF!</definedName>
    <definedName name="_art13" localSheetId="5">#REF!</definedName>
    <definedName name="_art13">#REF!</definedName>
    <definedName name="_art14" localSheetId="5">#REF!</definedName>
    <definedName name="_art14">#REF!</definedName>
    <definedName name="_art15" localSheetId="5">#REF!</definedName>
    <definedName name="_art15">#REF!</definedName>
    <definedName name="_art16" localSheetId="5">#REF!</definedName>
    <definedName name="_art16">#REF!</definedName>
    <definedName name="_art17" localSheetId="5">#REF!</definedName>
    <definedName name="_art17">#REF!</definedName>
    <definedName name="_art18" localSheetId="5">#REF!</definedName>
    <definedName name="_art18">#REF!</definedName>
    <definedName name="_art19" localSheetId="5">#REF!</definedName>
    <definedName name="_art19">#REF!</definedName>
    <definedName name="_art2" localSheetId="5">#REF!</definedName>
    <definedName name="_art2">#REF!</definedName>
    <definedName name="_art20" localSheetId="5">#REF!</definedName>
    <definedName name="_art20">#REF!</definedName>
    <definedName name="_art21" localSheetId="5">#REF!</definedName>
    <definedName name="_art21">#REF!</definedName>
    <definedName name="_art22" localSheetId="5">#REF!</definedName>
    <definedName name="_art22">#REF!</definedName>
    <definedName name="_art23" localSheetId="5">#REF!</definedName>
    <definedName name="_art23">#REF!</definedName>
    <definedName name="_art24" localSheetId="5">#REF!</definedName>
    <definedName name="_art24">#REF!</definedName>
    <definedName name="_art25" localSheetId="5">#REF!</definedName>
    <definedName name="_art25">#REF!</definedName>
    <definedName name="_art26" localSheetId="5">#REF!</definedName>
    <definedName name="_art26">#REF!</definedName>
    <definedName name="_art27" localSheetId="5">#REF!</definedName>
    <definedName name="_art27">#REF!</definedName>
    <definedName name="_art28" localSheetId="5">#REF!</definedName>
    <definedName name="_art28">#REF!</definedName>
    <definedName name="_art29" localSheetId="5">#REF!</definedName>
    <definedName name="_art29">#REF!</definedName>
    <definedName name="_art3" localSheetId="5">#REF!</definedName>
    <definedName name="_art3">#REF!</definedName>
    <definedName name="_art30" localSheetId="5">#REF!</definedName>
    <definedName name="_art30">#REF!</definedName>
    <definedName name="_art31" localSheetId="5">#REF!</definedName>
    <definedName name="_art31">#REF!</definedName>
    <definedName name="_art32" localSheetId="5">#REF!</definedName>
    <definedName name="_art32">#REF!</definedName>
    <definedName name="_art4" localSheetId="5">#REF!</definedName>
    <definedName name="_art4">#REF!</definedName>
    <definedName name="_art5" localSheetId="5">#REF!</definedName>
    <definedName name="_art5">#REF!</definedName>
    <definedName name="_art6" localSheetId="5">#REF!</definedName>
    <definedName name="_art6">#REF!</definedName>
    <definedName name="_art7" localSheetId="5">#REF!</definedName>
    <definedName name="_art7">#REF!</definedName>
    <definedName name="_art8" localSheetId="5">#REF!</definedName>
    <definedName name="_art8">#REF!</definedName>
    <definedName name="_art9" localSheetId="5">#REF!</definedName>
    <definedName name="_art9">#REF!</definedName>
    <definedName name="_bas5">[14]Insumos!$E$930</definedName>
    <definedName name="_bbm1">[14]Insumos!$E$560</definedName>
    <definedName name="_bbt1">[14]Insumos!$E$561</definedName>
    <definedName name="_bca1">[14]Insumos!$E$542</definedName>
    <definedName name="_bgr2">[14]Insumos!$E$400</definedName>
    <definedName name="_bli40">[14]Insumos!$E$699</definedName>
    <definedName name="_blq10">[14]Insumos!$E$847</definedName>
    <definedName name="_blq6">[14]Insumos!$E$845</definedName>
    <definedName name="_blq8">[14]Insumos!$E$846</definedName>
    <definedName name="_bop1">[14]Insumos!$E$688</definedName>
    <definedName name="_bot1">[14]Insumos!$E$1030</definedName>
    <definedName name="_box1">[14]Insumos!$E$970</definedName>
    <definedName name="_bre5040">[14]Insumos!$E$709</definedName>
    <definedName name="_bri1">[14]Insumos!$E$50</definedName>
    <definedName name="_bur3220">[15]INSUMOS!$E$169</definedName>
    <definedName name="_C930I" localSheetId="5">#REF!</definedName>
    <definedName name="_C930I">#REF!</definedName>
    <definedName name="_C930p" localSheetId="5">#REF!</definedName>
    <definedName name="_C930p">#REF!</definedName>
    <definedName name="_C966I" localSheetId="5">#REF!</definedName>
    <definedName name="_C966I">#REF!</definedName>
    <definedName name="_C966P" localSheetId="5">#REF!</definedName>
    <definedName name="_C966P">#REF!</definedName>
    <definedName name="_C996P" localSheetId="5">#REF!</definedName>
    <definedName name="_C996P">#REF!</definedName>
    <definedName name="_cab4">[14]Insumos!$E$507</definedName>
    <definedName name="_cac12">[14]Insumos!$E$821</definedName>
    <definedName name="_cac18">[14]Insumos!$E$822</definedName>
    <definedName name="_cac21">[14]Insumos!$E$823</definedName>
    <definedName name="_cag40">[14]Insumos!$E$733</definedName>
    <definedName name="_cag50">[14]Insumos!$E$732</definedName>
    <definedName name="_cal30">[14]Insumos!$E$931</definedName>
    <definedName name="_cap20">[14]Insumos!$E$673</definedName>
    <definedName name="_cap50">[14]Insumos!$E$674</definedName>
    <definedName name="_caz80">[14]Insumos!$E$734</definedName>
    <definedName name="_cbm1">[14]Insumos!$E$564</definedName>
    <definedName name="_cbr4">[14]Insumos!$E$223</definedName>
    <definedName name="_cbr5">[14]Insumos!$E$222</definedName>
    <definedName name="_cbt1">[14]Insumos!$E$565</definedName>
    <definedName name="_ccb25">[14]Insumos!$E$549</definedName>
    <definedName name="_ccb35">[14]Insumos!$E$548</definedName>
    <definedName name="_ccb4">[14]Insumos!$E$550</definedName>
    <definedName name="_ccb50">[14]Insumos!$E$547</definedName>
    <definedName name="_ccg15">[14]Insumos!$E$749</definedName>
    <definedName name="_ccg22">[14]Insumos!$E$750</definedName>
    <definedName name="_cer1">[14]Insumos!$E$537</definedName>
    <definedName name="_cfg40">[14]Insumos!$E$99</definedName>
    <definedName name="_cfg50">[14]Insumos!$E$100</definedName>
    <definedName name="_cfg65">[14]Insumos!$E$101</definedName>
    <definedName name="_cfl20">[14]Insumos!$E$461</definedName>
    <definedName name="_cfl40">[14]Insumos!$E$459</definedName>
    <definedName name="_chp24">[14]Insumos!$E$116</definedName>
    <definedName name="_clp100">[14]Insumos!$E$729</definedName>
    <definedName name="_clr2">[14]Insumos!$E$667</definedName>
    <definedName name="_cme1">[14]Insumos!$E$111</definedName>
    <definedName name="_cmp3">[14]Insumos!$E$1013</definedName>
    <definedName name="_con1">[14]Insumos!$E$1048</definedName>
    <definedName name="_con2">[14]Insumos!$E$1049</definedName>
    <definedName name="_coz100">[14]Insumos!$E$736</definedName>
    <definedName name="_ctf6">[14]Insumos!$E$83</definedName>
    <definedName name="_ctl6">[14]Insumos!$E$551</definedName>
    <definedName name="_cva50">[15]INSUMOS!$E$98</definedName>
    <definedName name="_cva60">[15]INSUMOS!$E$95</definedName>
    <definedName name="_cvd100">[14]Insumos!$E$738</definedName>
    <definedName name="_cve45100">[14]Insumos!$E$701</definedName>
    <definedName name="_cve90100">[14]Insumos!$E$700</definedName>
    <definedName name="_cve9040">[14]Insumos!$E$703</definedName>
    <definedName name="_cve9050">[14]Insumos!$E$702</definedName>
    <definedName name="_cxg40">[14]Insumos!$E$826</definedName>
    <definedName name="_cxg5030">[14]Insumos!$E$828</definedName>
    <definedName name="_cxi40">[14]Insumos!$E$825</definedName>
    <definedName name="_cxp40">[14]Insumos!$E$824</definedName>
    <definedName name="_cxp4040">[14]Insumos!$E$827</definedName>
    <definedName name="_cxr4030">[14]Insumos!$E$829</definedName>
    <definedName name="_cxs100100">[14]Insumos!$E$711</definedName>
    <definedName name="_dgc10">[14]Insumos!$E$163</definedName>
    <definedName name="_dgc7">[14]Insumos!$E$161</definedName>
    <definedName name="_dgc8">[14]Insumos!$E$162</definedName>
    <definedName name="_djm10">[14]Insumos!$E$505</definedName>
    <definedName name="_djm15">[14]Insumos!$E$504</definedName>
    <definedName name="_djm20">[14]Insumos!$E$503</definedName>
    <definedName name="_djt10">[14]Insumos!$E$502</definedName>
    <definedName name="_djt15">[14]Insumos!$E$501</definedName>
    <definedName name="_djt20">[14]Insumos!$E$500</definedName>
    <definedName name="_djt25">[14]Insumos!$E$499</definedName>
    <definedName name="_djt30">[14]Insumos!$E$498</definedName>
    <definedName name="_djt50">[14]Insumos!$E$497</definedName>
    <definedName name="_dtp100">[14]Insumos!$E$737</definedName>
    <definedName name="_ele1">[14]Insumos!$E$533</definedName>
    <definedName name="_ele114">[14]Insumos!$E$534</definedName>
    <definedName name="_ele34">[14]Insumos!$E$532</definedName>
    <definedName name="_elr1">[14]Insumos!$E$529</definedName>
    <definedName name="_emc1">[14]Insumos!$E$920</definedName>
    <definedName name="_emc2">[14]Insumos!$E$921</definedName>
    <definedName name="_emc3">[14]Insumos!$E$922</definedName>
    <definedName name="_emc4">[14]Insumos!$E$923</definedName>
    <definedName name="_eng1">[14]Insumos!$E$659</definedName>
    <definedName name="_epc5070">[14]Insumos!$E$763</definedName>
    <definedName name="_epl2">[14]Insumos!$E$963</definedName>
    <definedName name="_epl5">[14]Insumos!$E$961</definedName>
    <definedName name="_epm1">[14]Insumos!$E$929</definedName>
    <definedName name="_esc1">[14]Insumos!$E$1052</definedName>
    <definedName name="_esp1">[14]Insumos!$E$1046</definedName>
    <definedName name="_esp2">[14]Insumos!$E$1047</definedName>
    <definedName name="_ext1">[14]Insumos!$E$719</definedName>
    <definedName name="_ext2">[14]Insumos!$E$720</definedName>
    <definedName name="_ext3">[14]Insumos!$E$721</definedName>
    <definedName name="_faf2">[14]Insumos!$E$671</definedName>
    <definedName name="_fcm1">[14]Insumos!$E$226</definedName>
    <definedName name="_ffg40">[14]Insumos!$E$106</definedName>
    <definedName name="_ffg50">[14]Insumos!$E$107</definedName>
    <definedName name="_ffg65">[14]Insumos!$E$108</definedName>
    <definedName name="_fic1">[14]Insumos!$E$378</definedName>
    <definedName name="_fic3">[14]Insumos!$E$380</definedName>
    <definedName name="_fil1">[14]Insumos!$E$911</definedName>
    <definedName name="_fil2">[14]Insumos!$E$912</definedName>
    <definedName name="_fil3">[14]Insumos!$E$913</definedName>
    <definedName name="_fill1" localSheetId="5" hidden="1">#REF!</definedName>
    <definedName name="_fill1" hidden="1">#REF!</definedName>
    <definedName name="_fio10">[14]Insumos!$E$518</definedName>
    <definedName name="_fio12">[14]Insumos!$E$517</definedName>
    <definedName name="_fio14">[14]Insumos!$E$516</definedName>
    <definedName name="_fio8">[14]Insumos!$E$519</definedName>
    <definedName name="_fis10">[14]Insumos!$E$541</definedName>
    <definedName name="_fis5">[14]Insumos!$E$540</definedName>
    <definedName name="_flf50">[15]INSUMOS!$E$96</definedName>
    <definedName name="_flf60">[15]INSUMOS!$E$93</definedName>
    <definedName name="_flp20">[14]Insumos!$E$681</definedName>
    <definedName name="_flp25">[14]Insumos!$E$682</definedName>
    <definedName name="_flp32">[14]Insumos!$E$683</definedName>
    <definedName name="_flp40">[14]Insumos!$E$684</definedName>
    <definedName name="_flp50">[14]Insumos!$E$685</definedName>
    <definedName name="_flp65">[14]Insumos!$E$686</definedName>
    <definedName name="_for1">[14]Insumos!$E$242</definedName>
    <definedName name="_for2">[14]Insumos!$E$243</definedName>
    <definedName name="_for3">[14]Insumos!$E$244</definedName>
    <definedName name="_for4">[14]Insumos!$E$245</definedName>
    <definedName name="_for5">[14]Insumos!$E$246</definedName>
    <definedName name="_for6">[14]Insumos!$E$247</definedName>
    <definedName name="_FOR7">[14]Insumos!$E$248</definedName>
    <definedName name="_fpd12">[14]Insumos!$E$515</definedName>
    <definedName name="_fpd14" localSheetId="5">#REF!</definedName>
    <definedName name="_fpd14">#REF!</definedName>
    <definedName name="_fvr10">[14]Insumos!$E$669</definedName>
    <definedName name="_fvr50">[14]Insumos!$E$670</definedName>
    <definedName name="_gac18">[14]Insumos!$E$337</definedName>
    <definedName name="_hab1" localSheetId="5">#REF!</definedName>
    <definedName name="_hab1">#REF!</definedName>
    <definedName name="_hab2" localSheetId="5">#REF!</definedName>
    <definedName name="_hab2">#REF!</definedName>
    <definedName name="_imp1">[14]Insumos!$E$885</definedName>
    <definedName name="_imp2">[14]Insumos!$E$886</definedName>
    <definedName name="_itt1">[14]Insumos!$E$476</definedName>
    <definedName name="_itu1">[14]Insumos!$E$470</definedName>
    <definedName name="_itu2">[14]Insumos!$E$471</definedName>
    <definedName name="_itu3">[14]Insumos!$E$472</definedName>
    <definedName name="_jla20">[14]Insumos!$E$602</definedName>
    <definedName name="_jla25">[14]Insumos!$E$603</definedName>
    <definedName name="_jla32">[14]Insumos!$E$604</definedName>
    <definedName name="_jla50">[14]Insumos!$E$605</definedName>
    <definedName name="_jla65">[14]Insumos!$E$606</definedName>
    <definedName name="_jla6550">[14]Insumos!$E$607</definedName>
    <definedName name="_Key1" hidden="1">'[16]1.6'!$A$11</definedName>
    <definedName name="_Key2" localSheetId="5" hidden="1">#REF!</definedName>
    <definedName name="_Key2" hidden="1">#REF!</definedName>
    <definedName name="_KM406407" localSheetId="5">#REF!</definedName>
    <definedName name="_KM406407">#REF!</definedName>
    <definedName name="_lai15">[14]Insumos!$E$115</definedName>
    <definedName name="_lai20">[14]Insumos!$E$114</definedName>
    <definedName name="_ldr10">[14]Insumos!$E$1071</definedName>
    <definedName name="_lep20">[14]Insumos!$E$463</definedName>
    <definedName name="_lfl40">[14]Insumos!$E$457</definedName>
    <definedName name="_lnm10">[14]Insumos!$E$229</definedName>
    <definedName name="_lnm8">[14]Insumos!$E$231</definedName>
    <definedName name="_lnm9">[14]Insumos!$E$230</definedName>
    <definedName name="_lpi100">[14]Insumos!$E$443</definedName>
    <definedName name="_lpi60">[14]Insumos!$E$442</definedName>
    <definedName name="_lpl15">[14]Insumos!$E$455</definedName>
    <definedName name="_lpl18">[14]Insumos!$E$454</definedName>
    <definedName name="_lpl20">[14]Insumos!$E$453</definedName>
    <definedName name="_lvf12050">[14]Insumos!$E$805</definedName>
    <definedName name="_lvf15050">[14]Insumos!$E$807</definedName>
    <definedName name="_lvf7050">[14]Insumos!$E$804</definedName>
    <definedName name="_lvg10060">[15]INSUMOS!$E$137</definedName>
    <definedName name="_lvg12050">[14]Insumos!$E$803</definedName>
    <definedName name="_lvg15050">[14]Insumos!$E$806</definedName>
    <definedName name="_lvg7050">[14]Insumos!$E$802</definedName>
    <definedName name="_lvp32">[15]INSUMOS!$E$167</definedName>
    <definedName name="_lxa100">[14]Insumos!$E$872</definedName>
    <definedName name="_lxa120">[14]Insumos!$E$871</definedName>
    <definedName name="_man100">[14]Insumos!$E$830</definedName>
    <definedName name="_man25">[14]Insumos!$E$1009</definedName>
    <definedName name="_man50">[15]INSUMOS!$E$163</definedName>
    <definedName name="_mfi1">[14]Insumos!$E$832</definedName>
    <definedName name="_mfi2">[14]Insumos!$E$833</definedName>
    <definedName name="_mgi15">[14]Insumos!$E$723</definedName>
    <definedName name="_mgi50">[14]Insumos!$E$724</definedName>
    <definedName name="_mgr17">[14]Insumos!$E$188</definedName>
    <definedName name="_mob1">[14]Insumos!$E$1067</definedName>
    <definedName name="_mot140">[14]Insumos!$E$1023</definedName>
    <definedName name="_ope1" localSheetId="5">#REF!</definedName>
    <definedName name="_ope1">#REF!</definedName>
    <definedName name="_ope2">[14]Insumos!$E$19</definedName>
    <definedName name="_ope3">[14]Insumos!$E$20</definedName>
    <definedName name="_Order1" hidden="1">255</definedName>
    <definedName name="_Order2" hidden="1">255</definedName>
    <definedName name="_Parse_Out" localSheetId="5" hidden="1">#REF!</definedName>
    <definedName name="_Parse_Out" hidden="1">#REF!</definedName>
    <definedName name="_pcf15050">[14]Insumos!$E$812</definedName>
    <definedName name="_pcf7050">[14]Insumos!$E$810</definedName>
    <definedName name="_pcf8050">[14]Insumos!$E$811</definedName>
    <definedName name="_pcg15050">[14]Insumos!$E$809</definedName>
    <definedName name="_pcg7050">[14]Insumos!$E$808</definedName>
    <definedName name="_pci10050">[14]Insumos!$E$814</definedName>
    <definedName name="_pci20050">[14]Insumos!$E$813</definedName>
    <definedName name="_pec1">[14]Insumos!$E$204</definedName>
    <definedName name="_pec2">[14]Insumos!$E$205</definedName>
    <definedName name="_pec3">[14]Insumos!$E$206</definedName>
    <definedName name="_pec4">[14]Insumos!$E$207</definedName>
    <definedName name="_pec5">[14]Insumos!$E$208</definedName>
    <definedName name="_pec6">[14]Insumos!$E$209</definedName>
    <definedName name="_pfb30">[14]Insumos!$E$253</definedName>
    <definedName name="_pfb50">[14]Insumos!$E$254</definedName>
    <definedName name="_pfb8">[14]Insumos!$E$252</definedName>
    <definedName name="_pfc80">[14]Insumos!$E$255</definedName>
    <definedName name="_pgr18">[14]Insumos!$E$390</definedName>
    <definedName name="_pgr43">[14]Insumos!$E$391</definedName>
    <definedName name="_PL1" localSheetId="5">#REF!</definedName>
    <definedName name="_PL1">#REF!</definedName>
    <definedName name="_ple15">[14]Insumos!$E$467</definedName>
    <definedName name="_ple18">[14]Insumos!$E$466</definedName>
    <definedName name="_plg3">[14]Insumos!$E$815</definedName>
    <definedName name="_PM334">'[12]Quadro6-Composição'!$I$2906</definedName>
    <definedName name="_PM335">'[12]Quadro6-Composição'!$I$2959</definedName>
    <definedName name="_pm346">'[12]Quadro6-Composição'!$I$3012</definedName>
    <definedName name="_PM405">'[12]Quadro6-Composição'!$I$3065</definedName>
    <definedName name="_PM406">'[12]Quadro6-Composição'!$I$3118</definedName>
    <definedName name="_PM970">'[12]Quadro6-Composição'!$I$3171</definedName>
    <definedName name="_pmt1">[14]Insumos!$E$304</definedName>
    <definedName name="_pmt2">[14]Insumos!$E$268</definedName>
    <definedName name="_pne1">[14]Insumos!$E$914</definedName>
    <definedName name="_pne2">[14]Insumos!$E$915</definedName>
    <definedName name="_pne3">[14]Insumos!$E$916</definedName>
    <definedName name="_prg1">[14]Insumos!$E$257</definedName>
    <definedName name="_prg18" localSheetId="5">#REF!</definedName>
    <definedName name="_prg18">#REF!</definedName>
    <definedName name="_prg2">[14]Insumos!$E$258</definedName>
    <definedName name="_prg3">[14]Insumos!$E$259</definedName>
    <definedName name="_prl250">[14]Insumos!$E$448</definedName>
    <definedName name="_ptf2">[14]Insumos!$E$415</definedName>
    <definedName name="_ptf6">[14]Insumos!$E$416</definedName>
    <definedName name="_ptm6">[14]Insumos!$E$414</definedName>
    <definedName name="_pu335">'[13]Quadro6-Composição'!$I$3859</definedName>
    <definedName name="_PUE412">'[13]Quadro6-Composição'!$I$3753</definedName>
    <definedName name="_pum405">'[13]Quadro6-Composição'!$I$3965</definedName>
    <definedName name="_pum406">'[13]Quadro6-Composição'!$I$4018</definedName>
    <definedName name="_pum609">'[13]Quadro6-Composição'!$I$4071</definedName>
    <definedName name="_pum969">'[13]Quadro6-Composição'!$I$4124</definedName>
    <definedName name="_qdb12">[14]Insumos!$E$424</definedName>
    <definedName name="_qdb18">[14]Insumos!$E$1033</definedName>
    <definedName name="_qdm3">[15]INSUMOS!$E$143</definedName>
    <definedName name="_rcm10">[15]INSUMOS!$E$61</definedName>
    <definedName name="_rcm15">[15]INSUMOS!$E$62</definedName>
    <definedName name="_rcm20">[15]INSUMOS!$E$63</definedName>
    <definedName name="_rcm5">[15]INSUMOS!$E$60</definedName>
    <definedName name="_rea1">[14]Insumos!$E$576</definedName>
    <definedName name="_rem1">[14]Insumos!$E$1033</definedName>
    <definedName name="_rem2">[14]Insumos!$E$1034</definedName>
    <definedName name="_res10">[14]Insumos!$E$580</definedName>
    <definedName name="_res15">[14]Insumos!$E$581</definedName>
    <definedName name="_res5">[14]Insumos!$E$579</definedName>
    <definedName name="_rfv1000">[14]Insumos!$E$676</definedName>
    <definedName name="_rfv2000">[14]Insumos!$E$677</definedName>
    <definedName name="_rfv500">[14]Insumos!$E$675</definedName>
    <definedName name="_rgc1">[14]Insumos!$E$641</definedName>
    <definedName name="_rgc2">[14]Insumos!$E$644</definedName>
    <definedName name="_rgc34">[14]Insumos!$E$642</definedName>
    <definedName name="_rgf60">[15]INSUMOS!$E$100</definedName>
    <definedName name="_rgp1">[14]Insumos!$E$638</definedName>
    <definedName name="_rlc100">[14]Insumos!$E$740</definedName>
    <definedName name="_rls100100">[14]Insumos!$E$710</definedName>
    <definedName name="_rpv5">[14]Insumos!$E$395</definedName>
    <definedName name="_SC10">'[13]Quadro6-Composição'!$I$3488</definedName>
    <definedName name="_SC11">'[13]Quadro6-Composição'!$I$3541</definedName>
    <definedName name="_SC12">'[13]Quadro6-Composição'!$I$3594</definedName>
    <definedName name="_SC13">'[13]Quadro6-Composição'!$I$3647</definedName>
    <definedName name="_SC14">'[13]Quadro6-Composição'!$I$3700</definedName>
    <definedName name="_SC2">'[12]Quadro6-Composição'!$I$2482</definedName>
    <definedName name="_SC3">'[12]Quadro6-Composição'!$I$2535</definedName>
    <definedName name="_SC4">'[12]Quadro6-Composição'!$I$2588</definedName>
    <definedName name="_SC5">'[12]Quadro6-Composição'!$I$2641</definedName>
    <definedName name="_SC6">'[12]Quadro6-Composição'!$I$2694</definedName>
    <definedName name="_SC7">'[12]Quadro6-Composição'!$I$2747</definedName>
    <definedName name="_SC8">'[12]Quadro6-Composição'!$I$2800</definedName>
    <definedName name="_SC9">'[13]Quadro6-Composição'!$I$3435</definedName>
    <definedName name="_sif1">[14]Insumos!$E$660</definedName>
    <definedName name="_sol2">[14]Insumos!$E$405</definedName>
    <definedName name="_spl12">[14]Insumos!$E$569</definedName>
    <definedName name="_spl15">[14]Insumos!$E$570</definedName>
    <definedName name="_spl18">[14]Insumos!$E$571</definedName>
    <definedName name="_tab1">[14]Insumos!$E$211</definedName>
    <definedName name="_tap1">[14]Insumos!$E$201</definedName>
    <definedName name="_tap100">[14]Insumos!$E$708</definedName>
    <definedName name="_tap2">[14]Insumos!$E$202</definedName>
    <definedName name="_tap3">[14]Insumos!$E$203</definedName>
    <definedName name="_tar5020">[14]Insumos!$E$614</definedName>
    <definedName name="_tba20">[14]Insumos!$E$595</definedName>
    <definedName name="_tba25">[14]Insumos!$E$596</definedName>
    <definedName name="_tba32">[14]Insumos!$E$597</definedName>
    <definedName name="_tba40">[14]Insumos!$E$598</definedName>
    <definedName name="_tba50">[14]Insumos!$E$599</definedName>
    <definedName name="_tba60">[15]INSUMOS!$E$94</definedName>
    <definedName name="_tbe100">[14]Insumos!$E$695</definedName>
    <definedName name="_tbe150">[14]Insumos!$E$694</definedName>
    <definedName name="_tbe200">[14]Insumos!$E$693</definedName>
    <definedName name="_tbe250">[14]Insumos!$E$692</definedName>
    <definedName name="_tbe40">[14]Insumos!$E$697</definedName>
    <definedName name="_tbe50">[14]Insumos!$E$696</definedName>
    <definedName name="_tcr1">[14]Insumos!$E$635</definedName>
    <definedName name="_tea20">[14]Insumos!$E$609</definedName>
    <definedName name="_tea25">[14]Insumos!$E$610</definedName>
    <definedName name="_tea32">[14]Insumos!$E$611</definedName>
    <definedName name="_tea4560">[15]INSUMOS!$E$99</definedName>
    <definedName name="_tea50">[14]Insumos!$E$612</definedName>
    <definedName name="_tea65">[14]Insumos!$E$613</definedName>
    <definedName name="_ted100">[14]Insumos!$E$739</definedName>
    <definedName name="_tee100">[14]Insumos!$E$704</definedName>
    <definedName name="_tee40">[14]Insumos!$E$707</definedName>
    <definedName name="_tee50">[14]Insumos!$E$705</definedName>
    <definedName name="_ter10050">[14]Insumos!$E$706</definedName>
    <definedName name="_tfg40">[14]Insumos!$E$96</definedName>
    <definedName name="_tfg50">[14]Insumos!$E$97</definedName>
    <definedName name="_tfg65">[14]Insumos!$E$98</definedName>
    <definedName name="_tjc1">[14]Insumos!$E$62</definedName>
    <definedName name="_tjc2">[14]Insumos!$E$63</definedName>
    <definedName name="_tjr1">[14]Insumos!$E$64</definedName>
    <definedName name="_tjr2">[14]Insumos!$E$65</definedName>
    <definedName name="_tlc1">[14]Insumos!$E$72</definedName>
    <definedName name="_tlc2">[14]Insumos!$E$73</definedName>
    <definedName name="_tlc3">[14]Insumos!$E$74</definedName>
    <definedName name="_tlf5">[14]Insumos!$E$75</definedName>
    <definedName name="_tlf6">[14]Insumos!$E$76</definedName>
    <definedName name="_tma110">[14]Insumos!$E$831</definedName>
    <definedName name="_tra110">[14]Insumos!$E$994</definedName>
    <definedName name="_tra25">[14]Insumos!$E$1072</definedName>
    <definedName name="_trf1000">[14]Insumos!$E$680</definedName>
    <definedName name="_trf15">[14]Insumos!$E$418</definedName>
    <definedName name="_tub10012">[15]INSUMOS!$E$90</definedName>
    <definedName name="_tub10015">[15]INSUMOS!$E$91</definedName>
    <definedName name="_tub10020">[15]INSUMOS!$E$92</definedName>
    <definedName name="_tub11012">[14]Insumos!$E$591</definedName>
    <definedName name="_tub11015">[14]Insumos!$E$592</definedName>
    <definedName name="_tub11020">[14]Insumos!$E$593</definedName>
    <definedName name="_tub4012">[15]INSUMOS!$E$81</definedName>
    <definedName name="_tub4015">[15]INSUMOS!$E$82</definedName>
    <definedName name="_tub4020">[15]INSUMOS!$E$83</definedName>
    <definedName name="_tub5012">[14]Insumos!$E$582</definedName>
    <definedName name="_tub5015">[14]Insumos!$E$583</definedName>
    <definedName name="_tub5020">[14]Insumos!$E$584</definedName>
    <definedName name="_tub6012">[14]Insumos!$E$585</definedName>
    <definedName name="_tub6015">[14]Insumos!$E$586</definedName>
    <definedName name="_tub6020">[14]Insumos!$E$587</definedName>
    <definedName name="_tub7512">[15]INSUMOS!$E$87</definedName>
    <definedName name="_tub7515">[15]INSUMOS!$E$88</definedName>
    <definedName name="_tub7520">[15]INSUMOS!$E$89</definedName>
    <definedName name="_tub8512">[14]Insumos!$E$588</definedName>
    <definedName name="_tub8515">[14]Insumos!$E$589</definedName>
    <definedName name="_tub8520">[14]Insumos!$E$590</definedName>
    <definedName name="_vcc6">[14]Insumos!$E$898</definedName>
    <definedName name="_vdc50">[14]Insumos!$E$776</definedName>
    <definedName name="_vdf4">[14]Insumos!$E$894</definedName>
    <definedName name="_vdf6">[14]Insumos!$E$895</definedName>
    <definedName name="_vdt10">[14]Insumos!$E$896</definedName>
    <definedName name="_vli3">[14]Insumos!$E$899</definedName>
    <definedName name="_vlp1">[14]Insumos!$E$714</definedName>
    <definedName name="_vtl6">[14]Insumos!$E$900</definedName>
    <definedName name="_vtt4">[14]Insumos!$E$893</definedName>
    <definedName name="_xx_Terra_Trecho1">'[17]TER tr01'!$T$38:$U$51</definedName>
    <definedName name="_xx_Terra_Trecho2">'[17]TER tr02'!$T$24:$U$37</definedName>
    <definedName name="a" localSheetId="3">[18]Planilha!$Q$21</definedName>
    <definedName name="a">[19]Planilha!$Q$21</definedName>
    <definedName name="a_revisao">[20]PLANILHA!$B$9:$K$106</definedName>
    <definedName name="A12345678" localSheetId="3">Plan1</definedName>
    <definedName name="A12345678" localSheetId="5">Plan1</definedName>
    <definedName name="A12345678">Plan1</definedName>
    <definedName name="aa" localSheetId="3">[18]Planilha!$Q$14</definedName>
    <definedName name="AA">[19]Planilha!$Q$14</definedName>
    <definedName name="aaa">[21]!AA</definedName>
    <definedName name="AAAA" localSheetId="3">'DMT PEDRA'!AAAA</definedName>
    <definedName name="AAAA" localSheetId="5">'LEIS SOCIAIS'!AAAA</definedName>
    <definedName name="AAAA">[0]!AAAA</definedName>
    <definedName name="Aagavg" localSheetId="5">#REF!</definedName>
    <definedName name="Aagavg">#REF!</definedName>
    <definedName name="Aahgsdwg845">'[20]CPU SINAPI'!#REF!</definedName>
    <definedName name="aar" localSheetId="3">[14]Insumos!$E$53</definedName>
    <definedName name="aar">[22]Insumos!$E$53</definedName>
    <definedName name="AAUQ" localSheetId="3">#REF!</definedName>
    <definedName name="AAUQ" localSheetId="5">#REF!</definedName>
    <definedName name="AAUQ">#REF!</definedName>
    <definedName name="AB" localSheetId="3">'DMT PEDRA'!AB</definedName>
    <definedName name="AB" localSheetId="5">'LEIS SOCIAIS'!AB</definedName>
    <definedName name="AB" localSheetId="2">MC!AB</definedName>
    <definedName name="AB">AB</definedName>
    <definedName name="ABC" localSheetId="3" hidden="1">#REF!</definedName>
    <definedName name="ABC" localSheetId="5" hidden="1">#REF!</definedName>
    <definedName name="ABC" hidden="1">#REF!</definedName>
    <definedName name="abet" localSheetId="3">[14]Insumos!$E$1061</definedName>
    <definedName name="abet">[22]Insumos!$E$1061</definedName>
    <definedName name="AccessDatabase" hidden="1">"D:\Arquivos do excel\Planilha modelo1.mdb"</definedName>
    <definedName name="acl" localSheetId="3">[14]Insumos!$E$137</definedName>
    <definedName name="acl">[22]Insumos!$E$137</definedName>
    <definedName name="aço" localSheetId="3">[14]Insumos!$E$86</definedName>
    <definedName name="aço">[22]Insumos!$E$86</definedName>
    <definedName name="aço60" localSheetId="3">[14]Insumos!$E$87</definedName>
    <definedName name="aço60">[22]Insumos!$E$87</definedName>
    <definedName name="acumulado" localSheetId="3">#REF!</definedName>
    <definedName name="acumulado" localSheetId="5">#REF!</definedName>
    <definedName name="acumulado">#REF!</definedName>
    <definedName name="AD" localSheetId="5">#REF!</definedName>
    <definedName name="AD">#REF!</definedName>
    <definedName name="adg1_2" localSheetId="3">[14]Insumos!$E$651</definedName>
    <definedName name="adg1_2">[22]Insumos!$E$651</definedName>
    <definedName name="adg11_2" localSheetId="3">[14]Insumos!$E$654</definedName>
    <definedName name="adg11_2">[22]Insumos!$E$654</definedName>
    <definedName name="adg3_4" localSheetId="3">[14]Insumos!$E$656</definedName>
    <definedName name="adg3_4">[22]Insumos!$E$656</definedName>
    <definedName name="adp1_2" localSheetId="3">[14]Insumos!$E$652</definedName>
    <definedName name="adp1_2">[22]Insumos!$E$652</definedName>
    <definedName name="adtimp">[15]INSUMOS!$E$49</definedName>
    <definedName name="adu" localSheetId="3">[14]Insumos!$E$58</definedName>
    <definedName name="adu">[22]Insumos!$E$58</definedName>
    <definedName name="af" localSheetId="5">#REF!</definedName>
    <definedName name="af">#REF!</definedName>
    <definedName name="afi" localSheetId="3">[14]Insumos!$E$46</definedName>
    <definedName name="afi">[22]Insumos!$E$46</definedName>
    <definedName name="afp" localSheetId="3">[14]Insumos!$E$89</definedName>
    <definedName name="afp">[22]Insumos!$E$89</definedName>
    <definedName name="ag" localSheetId="5">#REF!</definedName>
    <definedName name="ag">#REF!</definedName>
    <definedName name="agr" localSheetId="3">[14]Insumos!$E$44</definedName>
    <definedName name="agr">[22]Insumos!$E$44</definedName>
    <definedName name="agua">[15]INSUMOS!$E$189</definedName>
    <definedName name="Agua_base">[23]Parametros!$B$17</definedName>
    <definedName name="Agua_dmt" localSheetId="3">[18]memoria!$H$91</definedName>
    <definedName name="Agua_dmt">[19]memoria!$H$91</definedName>
    <definedName name="agua_dmt_tr1" localSheetId="5">#REF!</definedName>
    <definedName name="agua_dmt_tr1">#REF!</definedName>
    <definedName name="agua_dmt_tr2" localSheetId="5">#REF!</definedName>
    <definedName name="agua_dmt_tr2">#REF!</definedName>
    <definedName name="Agua_regu">[23]Parametros!$B$18</definedName>
    <definedName name="Agua_terra">[23]Parametros!$B$16</definedName>
    <definedName name="aju" localSheetId="3">[14]Insumos!$E$32</definedName>
    <definedName name="aju">[22]Insumos!$E$32</definedName>
    <definedName name="Aknjsa21" localSheetId="3">Plan1</definedName>
    <definedName name="Aknjsa21" localSheetId="5">Plan1</definedName>
    <definedName name="Aknjsa21">Plan1</definedName>
    <definedName name="alcool" localSheetId="3">#REF!</definedName>
    <definedName name="alcool" localSheetId="5">#REF!</definedName>
    <definedName name="alcool">#REF!</definedName>
    <definedName name="ale" localSheetId="3">[14]Insumos!$E$1064</definedName>
    <definedName name="ale">[22]Insumos!$E$1064</definedName>
    <definedName name="ALTA" localSheetId="3">'[24]PRO-08'!#REF!</definedName>
    <definedName name="ALTA">'[24]PRO-08'!#REF!</definedName>
    <definedName name="alteração" localSheetId="3">#REF!</definedName>
    <definedName name="alteração" localSheetId="5">#REF!</definedName>
    <definedName name="alteração" localSheetId="2">#REF!</definedName>
    <definedName name="alteração">#REF!</definedName>
    <definedName name="alvc1" localSheetId="3">#REF!</definedName>
    <definedName name="alvc1" localSheetId="5">#REF!</definedName>
    <definedName name="alvc1">#REF!</definedName>
    <definedName name="alvc2" localSheetId="5">#REF!</definedName>
    <definedName name="alvc2">#REF!</definedName>
    <definedName name="AM_01">[12]Materiais!$B$4</definedName>
    <definedName name="AM_04">[12]Materiais!$B$5</definedName>
    <definedName name="AM_35">[12]Materiais!$B$6</definedName>
    <definedName name="AM_40">[12]Materiais!$B$7</definedName>
    <definedName name="AM_41">[12]Materiais!$B$8</definedName>
    <definedName name="AM_42">[13]Materiais!$B$9</definedName>
    <definedName name="AM_43">[13]Materiais!$B$10</definedName>
    <definedName name="amarela" localSheetId="5">#REF!</definedName>
    <definedName name="amarela">#REF!</definedName>
    <definedName name="amc">[15]INSUMOS!$E$106</definedName>
    <definedName name="amd" localSheetId="3">[14]Insumos!$E$45</definedName>
    <definedName name="amd">[22]Insumos!$E$45</definedName>
    <definedName name="amm" localSheetId="3">[14]Insumos!$E$438</definedName>
    <definedName name="amm">[22]Insumos!$E$438</definedName>
    <definedName name="amt" localSheetId="3">[14]Insumos!$E$437</definedName>
    <definedName name="amt">[22]Insumos!$E$437</definedName>
    <definedName name="amu" localSheetId="3">[14]Insumos!$E$977</definedName>
    <definedName name="amu">[22]Insumos!$E$977</definedName>
    <definedName name="anb" localSheetId="3">[14]Insumos!$E$152</definedName>
    <definedName name="anb">[22]Insumos!$E$152</definedName>
    <definedName name="Anexo" localSheetId="3" hidden="1">{#N/A,#N/A,FALSE,"Planilha";#N/A,#N/A,FALSE,"Resumo";#N/A,#N/A,FALSE,"Fisico";#N/A,#N/A,FALSE,"Financeiro";#N/A,#N/A,FALSE,"Financeiro"}</definedName>
    <definedName name="Anexo" localSheetId="5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3">Plan1</definedName>
    <definedName name="anp" localSheetId="5">Plan1</definedName>
    <definedName name="anp">Plan1</definedName>
    <definedName name="anscount">3</definedName>
    <definedName name="apmfs">[15]INSUMOS!$E$133</definedName>
    <definedName name="apon" localSheetId="3">[14]Insumos!$E$26</definedName>
    <definedName name="apon">[22]Insumos!$E$26</definedName>
    <definedName name="apv" localSheetId="3">[14]Insumos!$E$771</definedName>
    <definedName name="apv">[22]Insumos!$E$771</definedName>
    <definedName name="arb" localSheetId="3">[14]Insumos!$E$946</definedName>
    <definedName name="arb">[22]Insumos!$E$946</definedName>
    <definedName name="are" localSheetId="3">[14]Insumos!$E$88</definedName>
    <definedName name="are">[22]Insumos!$E$88</definedName>
    <definedName name="area_calcamento">'[25]Memoria area'!$G$48</definedName>
    <definedName name="_xlnm.Print_Area" localSheetId="8">Cronograma!$A$1:$F$18</definedName>
    <definedName name="_xlnm.Print_Area" localSheetId="6">'Curva ABC de Insumos'!$A$1:$P$105</definedName>
    <definedName name="_xlnm.Print_Area" localSheetId="3">'DMT PEDRA'!$A$1:$K$90</definedName>
    <definedName name="_xlnm.Print_Area" localSheetId="5">'LEIS SOCIAIS'!$A$1:$F$46</definedName>
    <definedName name="_xlnm.Print_Area" localSheetId="2">MC!$C$1:$F$119</definedName>
    <definedName name="_xlnm.Print_Area">[23]Plan1!#REF!</definedName>
    <definedName name="area_terra" localSheetId="3">#REF!</definedName>
    <definedName name="area_terra" localSheetId="5">#REF!</definedName>
    <definedName name="area_terra">#REF!</definedName>
    <definedName name="ÁreaTotal" localSheetId="3">'[26]Quadro Geral'!$A:$H</definedName>
    <definedName name="ÁreaTotal">'[26]Quadro Geral'!A:H</definedName>
    <definedName name="arg1.3_1" localSheetId="3">[14]Insumos!$E$1050</definedName>
    <definedName name="arg1.3_1">[22]Insumos!$E$1050</definedName>
    <definedName name="argo" localSheetId="3">#REF!</definedName>
    <definedName name="argo" localSheetId="5">#REF!</definedName>
    <definedName name="argo">#REF!</definedName>
    <definedName name="aro" localSheetId="3">[14]Insumos!$E$938</definedName>
    <definedName name="aro">[22]Insumos!$E$938</definedName>
    <definedName name="asd" localSheetId="5">#REF!</definedName>
    <definedName name="asd">#REF!</definedName>
    <definedName name="asdfA4" localSheetId="5">#REF!</definedName>
    <definedName name="asdfA4">#REF!</definedName>
    <definedName name="ate">[14]Insumos!$E$47</definedName>
    <definedName name="aux">[14]Insumos!$E$35</definedName>
    <definedName name="auxe">[14]Insumos!$E$23</definedName>
    <definedName name="auxm">[14]Insumos!$E$36</definedName>
    <definedName name="avlp">[14]Insumos!$E$1063</definedName>
    <definedName name="AZ" localSheetId="5">#REF!</definedName>
    <definedName name="AZ">#REF!</definedName>
    <definedName name="azul" localSheetId="5">#REF!</definedName>
    <definedName name="azul">#REF!</definedName>
    <definedName name="AZULSINAL" localSheetId="5">#REF!</definedName>
    <definedName name="AZULSINAL">#REF!</definedName>
    <definedName name="b">[18]Planilha!$Q$22</definedName>
    <definedName name="B320I" localSheetId="5">#REF!</definedName>
    <definedName name="B320I">#REF!</definedName>
    <definedName name="B320P" localSheetId="5">#REF!</definedName>
    <definedName name="B320P">#REF!</definedName>
    <definedName name="B400I" localSheetId="5">#REF!</definedName>
    <definedName name="B400I">#REF!</definedName>
    <definedName name="B400P" localSheetId="5">#REF!</definedName>
    <definedName name="B400P">#REF!</definedName>
    <definedName name="B500I" localSheetId="5">#REF!</definedName>
    <definedName name="B500I">#REF!</definedName>
    <definedName name="B500P" localSheetId="5">#REF!</definedName>
    <definedName name="B500P">#REF!</definedName>
    <definedName name="baf">[14]Insumos!$E$311</definedName>
    <definedName name="baliz" localSheetId="5">#REF!</definedName>
    <definedName name="baliz">#REF!</definedName>
    <definedName name="banco">[14]Insumos!$E$1027</definedName>
    <definedName name="_xlnm.Database" localSheetId="5">#REF!</definedName>
    <definedName name="_xlnm.Database">#REF!</definedName>
    <definedName name="BASC10I" localSheetId="5">#REF!</definedName>
    <definedName name="BASC10I">#REF!</definedName>
    <definedName name="BASC10P" localSheetId="5">#REF!</definedName>
    <definedName name="BASC10P">#REF!</definedName>
    <definedName name="BASC4I" localSheetId="5">#REF!</definedName>
    <definedName name="BASC4I">#REF!</definedName>
    <definedName name="BASC4P" localSheetId="5">#REF!</definedName>
    <definedName name="BASC4P">#REF!</definedName>
    <definedName name="BASC6I" localSheetId="5">#REF!</definedName>
    <definedName name="BASC6I">#REF!</definedName>
    <definedName name="BASC6P" localSheetId="5">#REF!</definedName>
    <definedName name="BASC6P">#REF!</definedName>
    <definedName name="Base_agua_consumo">[27]Peguntas!$B$20</definedName>
    <definedName name="base_densidade">[27]Peguntas!$B$17</definedName>
    <definedName name="Base_empolamento">[27]Peguntas!$B$18</definedName>
    <definedName name="Base_espess">[18]memoria!$H$113</definedName>
    <definedName name="Base_espessura">[27]Peguntas!$B$16</definedName>
    <definedName name="Base_larg_med">[18]memoria!$H$112</definedName>
    <definedName name="Base_largura">[27]Peguntas!$B$15</definedName>
    <definedName name="Base_qdade">[18]memoria!$N$105</definedName>
    <definedName name="BaseEspessPrev" localSheetId="5">#REF!</definedName>
    <definedName name="BaseEspessPrev">#REF!</definedName>
    <definedName name="BaseEspessRev" localSheetId="5">#REF!</definedName>
    <definedName name="BaseEspessRev">#REF!</definedName>
    <definedName name="BaseLargPrev" localSheetId="5">#REF!</definedName>
    <definedName name="BaseLargPrev">#REF!</definedName>
    <definedName name="BaseLargRev" localSheetId="5">#REF!</definedName>
    <definedName name="BaseLargRev">#REF!</definedName>
    <definedName name="BaseTaludePrev" localSheetId="5">#REF!</definedName>
    <definedName name="BaseTaludePrev">#REF!</definedName>
    <definedName name="BaseTaludeRev" localSheetId="5">#REF!</definedName>
    <definedName name="BaseTaludeRev">#REF!</definedName>
    <definedName name="bat">[14]Insumos!$E$375</definedName>
    <definedName name="bb">[18]Planilha!$Q$15</definedName>
    <definedName name="BBBBB">#N/A</definedName>
    <definedName name="bca5_8">[14]Insumos!$E$543</definedName>
    <definedName name="bca5_8_3">[14]Insumos!$E$544</definedName>
    <definedName name="bcc10.10">[15]INSUMOS!$E$77</definedName>
    <definedName name="bcc10.20">[15]INSUMOS!$E$78</definedName>
    <definedName name="bcc4.5">[15]INSUMOS!$E$64</definedName>
    <definedName name="bcc5.10">[15]INSUMOS!$E$66</definedName>
    <definedName name="bcc5.15">[15]INSUMOS!$E$67</definedName>
    <definedName name="bcc5.20">[15]INSUMOS!$E$68</definedName>
    <definedName name="bcc5.5">[15]INSUMOS!$E$65</definedName>
    <definedName name="bcc6.10">[15]INSUMOS!$E$70</definedName>
    <definedName name="bcc6.15">[15]INSUMOS!$E$71</definedName>
    <definedName name="bcc6.5">[15]INSUMOS!$E$69</definedName>
    <definedName name="bcc8.10">[15]INSUMOS!$E$74</definedName>
    <definedName name="bcc8.15">[15]INSUMOS!$E$75</definedName>
    <definedName name="bcc8.5">[15]INSUMOS!$E$73</definedName>
    <definedName name="bcd">[14]Insumos!$E$445</definedName>
    <definedName name="bcf">[14]Insumos!$E$312</definedName>
    <definedName name="bcf100x50">[14]Insumos!$E$314</definedName>
    <definedName name="bcf200x30">[14]Insumos!$E$313</definedName>
    <definedName name="bcf80x30">[14]Insumos!$E$315</definedName>
    <definedName name="bcic10">[14]Insumos!$E$850</definedName>
    <definedName name="bcic6">[14]Insumos!$E$848</definedName>
    <definedName name="bcic8">[14]Insumos!$E$849</definedName>
    <definedName name="bcm">[14]Insumos!$E$879</definedName>
    <definedName name="bcp">[14]Insumos!$E$444</definedName>
    <definedName name="BDI" localSheetId="3">#REF!</definedName>
    <definedName name="BDI" localSheetId="5">[28]DADOS!$B$7</definedName>
    <definedName name="BDI">[29]DADOS!$K$5</definedName>
    <definedName name="bdi_11">"'file:///A:/Dudu-corre%C3%A7%C3%A3o.XLS'#$'Insumos (não imprimir)'.$C$3"</definedName>
    <definedName name="BDI_16">[30]INVENTÁRIO!$B$3</definedName>
    <definedName name="BDI_17">[30]INVENTÁRIO!$B$3</definedName>
    <definedName name="BDI_2">[30]INVENTÁRIO!$B$3</definedName>
    <definedName name="BDI_6">[31]INVENTÁRIO!$B$3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5">#REF!</definedName>
    <definedName name="BDIE">#REF!</definedName>
    <definedName name="BDIM">[15]INSUMOS!$D$5</definedName>
    <definedName name="BDISERV" localSheetId="3">#REF!</definedName>
    <definedName name="BDISERV" localSheetId="5">#REF!</definedName>
    <definedName name="BDISERV">#REF!</definedName>
    <definedName name="bdp">[14]Insumos!$E$976</definedName>
    <definedName name="beb">[14]Insumos!$E$1020</definedName>
    <definedName name="bet320s">[14]Insumos!$E$1019</definedName>
    <definedName name="BET5I" localSheetId="5">#REF!</definedName>
    <definedName name="BET5I">#REF!</definedName>
    <definedName name="BET5P" localSheetId="5">#REF!</definedName>
    <definedName name="BET5P">#REF!</definedName>
    <definedName name="bet600ac">[14]Insumos!$E$1018</definedName>
    <definedName name="bfd">[14]Insumos!$E$374</definedName>
    <definedName name="bfm">[14]Insumos!$E$998</definedName>
    <definedName name="BG" localSheetId="5">#REF!</definedName>
    <definedName name="BG">#REF!</definedName>
    <definedName name="bgr1.5">[14]Insumos!$E$399</definedName>
    <definedName name="bgr2.5">[14]Insumos!$E$401</definedName>
    <definedName name="bgrn">[14]Insumos!$E$411</definedName>
    <definedName name="BGU" localSheetId="5">#REF!</definedName>
    <definedName name="BGU">#REF!</definedName>
    <definedName name="bhi">[14]Insumos!$E$29</definedName>
    <definedName name="Bloco2" localSheetId="5" hidden="1">#REF!</definedName>
    <definedName name="Bloco2" hidden="1">#REF!</definedName>
    <definedName name="bmt30x50">[14]Insumos!$E$109</definedName>
    <definedName name="bnb">[14]Insumos!$E$862</definedName>
    <definedName name="boc">[14]Insumos!$E$439</definedName>
    <definedName name="bop1_2">[14]Insumos!$E$687</definedName>
    <definedName name="bop11_2">[14]Insumos!$E$689</definedName>
    <definedName name="botoe">[32]INSUMOS!$E$252</definedName>
    <definedName name="BPF" localSheetId="5">#REF!</definedName>
    <definedName name="BPF">#REF!</definedName>
    <definedName name="BR_6">[31]INVENTÁRIO!$B$14</definedName>
    <definedName name="bri">[14]Insumos!$E$51</definedName>
    <definedName name="Brita_densidade">[27]Peguntas!$B$35</definedName>
    <definedName name="Brita_dmt_comercial">[27]Peguntas!$B$36</definedName>
    <definedName name="Brita_dmt_local">[27]Peguntas!$B$37</definedName>
    <definedName name="brita_tss">[23]Parametros!$B$45</definedName>
    <definedName name="brm">[14]Insumos!$E$113</definedName>
    <definedName name="bro" localSheetId="5">#REF!</definedName>
    <definedName name="bro">#REF!</definedName>
    <definedName name="brp4x3">[14]Insumos!$E$951</definedName>
    <definedName name="btjf">[14]Insumos!$E$68</definedName>
    <definedName name="btjr2">[14]Insumos!$E$69</definedName>
    <definedName name="BVKYV" localSheetId="5">#REF!</definedName>
    <definedName name="BVKYV">#REF!</definedName>
    <definedName name="BVN" localSheetId="5">#REF!</definedName>
    <definedName name="BVN">#REF!</definedName>
    <definedName name="Ç" localSheetId="5">#REF!</definedName>
    <definedName name="Ç">#REF!</definedName>
    <definedName name="CA_01">[12]Materiais!$E$4</definedName>
    <definedName name="CA_04">[12]Materiais!$E$5</definedName>
    <definedName name="CA_35">[12]Materiais!$E$6</definedName>
    <definedName name="CA_40">[12]Materiais!$E$7</definedName>
    <definedName name="CA_41">[12]Materiais!$E$8</definedName>
    <definedName name="CA_42">[13]Materiais!$E$9</definedName>
    <definedName name="CA_43">[13]Materiais!$E$10</definedName>
    <definedName name="CA15I" localSheetId="5">#REF!</definedName>
    <definedName name="CA15I">#REF!</definedName>
    <definedName name="CA15P" localSheetId="5">#REF!</definedName>
    <definedName name="CA15P">#REF!</definedName>
    <definedName name="CA25I" localSheetId="5">#REF!</definedName>
    <definedName name="CA25I">#REF!</definedName>
    <definedName name="CA25P" localSheetId="5">#REF!</definedName>
    <definedName name="CA25P">#REF!</definedName>
    <definedName name="cab3x2.5">[14]Insumos!$E$508</definedName>
    <definedName name="cab3x4">[14]Insumos!$E$509</definedName>
    <definedName name="cab3x4s">[14]Insumos!$E$510</definedName>
    <definedName name="caba25">[14]Insumos!$E$513</definedName>
    <definedName name="caba35">[14]Insumos!$E$512</definedName>
    <definedName name="caba4">[14]Insumos!$E$514</definedName>
    <definedName name="caba50">[14]Insumos!$E$511</definedName>
    <definedName name="cac">[14]Insumos!$E$785</definedName>
    <definedName name="CadIns" localSheetId="5" hidden="1">#REF!</definedName>
    <definedName name="CadIns" hidden="1">#REF!</definedName>
    <definedName name="CadSrv" localSheetId="5" hidden="1">#REF!</definedName>
    <definedName name="CadSrv" hidden="1">#REF!</definedName>
    <definedName name="cag20x10">[14]Insumos!$E$730</definedName>
    <definedName name="cag40x20">[14]Insumos!$E$731</definedName>
    <definedName name="caixa18">[32]INSUMOS!$E$246</definedName>
    <definedName name="cal">[14]Insumos!$E$43</definedName>
    <definedName name="calcinsumos">[33]Pontes!#REF!</definedName>
    <definedName name="calcpunit">[34]Pontes!#REF!</definedName>
    <definedName name="calinsumos">[33]Pontes!#REF!</definedName>
    <definedName name="calpunit">[34]Pontes!#REF!</definedName>
    <definedName name="cam">[14]Insumos!$E$1024</definedName>
    <definedName name="canteiro" localSheetId="5">#REF!</definedName>
    <definedName name="canteiro">#REF!</definedName>
    <definedName name="CAP" localSheetId="3">(#REF!,#REF!,#REF!,#REF!,#REF!,#REF!,#REF!,#REF!,#REF!,#REF!,#REF!,#REF!,#REF!)</definedName>
    <definedName name="CAP" localSheetId="5">(#REF!,#REF!,#REF!,#REF!,#REF!,#REF!,#REF!,#REF!,#REF!,#REF!,#REF!,#REF!,#REF!)</definedName>
    <definedName name="CAP">(#REF!,#REF!,#REF!,#REF!,#REF!,#REF!,#REF!,#REF!,#REF!,#REF!,#REF!,#REF!,#REF!)</definedName>
    <definedName name="capl">[14]Insumos!$E$786</definedName>
    <definedName name="car">[14]Insumos!$E$1041</definedName>
    <definedName name="carp">[14]Insumos!$E$28</definedName>
    <definedName name="CARROCI" localSheetId="5">#REF!</definedName>
    <definedName name="CARROCI">#REF!</definedName>
    <definedName name="CARROCP" localSheetId="5">#REF!</definedName>
    <definedName name="CARROCP">#REF!</definedName>
    <definedName name="casq">[14]Insumos!$E$156</definedName>
    <definedName name="CB10I" localSheetId="5">#REF!</definedName>
    <definedName name="CB10I">#REF!</definedName>
    <definedName name="CB10P" localSheetId="5">#REF!</definedName>
    <definedName name="CB10P">#REF!</definedName>
    <definedName name="CB4I" localSheetId="5">#REF!</definedName>
    <definedName name="CB4I">#REF!</definedName>
    <definedName name="CB4P" localSheetId="5">#REF!</definedName>
    <definedName name="CB4P">#REF!</definedName>
    <definedName name="CB6.5I" localSheetId="5">#REF!</definedName>
    <definedName name="CB6.5I">#REF!</definedName>
    <definedName name="CB6.5P" localSheetId="5">#REF!</definedName>
    <definedName name="CB6.5P">#REF!</definedName>
    <definedName name="CB6I" localSheetId="5">#REF!</definedName>
    <definedName name="CB6I">#REF!</definedName>
    <definedName name="CB6P" localSheetId="5">#REF!</definedName>
    <definedName name="CB6P">#REF!</definedName>
    <definedName name="cbca1">[14]Insumos!$E$545</definedName>
    <definedName name="cbca5_8">[14]Insumos!$E$546</definedName>
    <definedName name="cbg1_2.15">[14]Insumos!$E$751</definedName>
    <definedName name="cbg3_4.15">[14]Insumos!$E$752</definedName>
    <definedName name="cbr">[14]Insumos!$E$224</definedName>
    <definedName name="CBU" localSheetId="5">#REF!</definedName>
    <definedName name="CBU">#REF!</definedName>
    <definedName name="CBUII" localSheetId="5">#REF!</definedName>
    <definedName name="CBUII">#REF!</definedName>
    <definedName name="CBUQ" localSheetId="5">#REF!</definedName>
    <definedName name="CBUQ">#REF!</definedName>
    <definedName name="CBUQ_H3" localSheetId="5">#REF!</definedName>
    <definedName name="CBUQ_H3">#REF!</definedName>
    <definedName name="CBUQB" localSheetId="5">#REF!</definedName>
    <definedName name="CBUQB">#REF!</definedName>
    <definedName name="CBUQc" localSheetId="5">#REF!</definedName>
    <definedName name="CBUQc">#REF!</definedName>
    <definedName name="cc">[18]Planilha!$Q$23</definedName>
    <definedName name="ccc">[18]Planilha!$Q$16</definedName>
    <definedName name="ccdb">[14]Insumos!$E$1016</definedName>
    <definedName name="CCM13I" localSheetId="5">#REF!</definedName>
    <definedName name="CCM13I">#REF!</definedName>
    <definedName name="CCM13P" localSheetId="5">#REF!</definedName>
    <definedName name="CCM13P">#REF!</definedName>
    <definedName name="CCM20I" localSheetId="5">#REF!</definedName>
    <definedName name="CCM20I">#REF!</definedName>
    <definedName name="CCM20P" localSheetId="5">#REF!</definedName>
    <definedName name="CCM20P">#REF!</definedName>
    <definedName name="ccp">[14]Insumos!$E$215</definedName>
    <definedName name="CD" localSheetId="5">#REF!</definedName>
    <definedName name="CD">#REF!</definedName>
    <definedName name="cda">[14]Insumos!$E$153</definedName>
    <definedName name="cdac">[14]Insumos!$E$774</definedName>
    <definedName name="cde">[14]Insumos!$E$773</definedName>
    <definedName name="cdee">[14]Insumos!$E$775</definedName>
    <definedName name="cdm">[14]Insumos!$E$1036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>[14]Insumos!$E$1032</definedName>
    <definedName name="cds">[14]Insumos!$E$772</definedName>
    <definedName name="cec20x20">[15]INSUMOS!$E$44</definedName>
    <definedName name="cee10x10">[14]Insumos!$E$124</definedName>
    <definedName name="cee10x10_4">[14]Insumos!$E$123</definedName>
    <definedName name="cee20x20">[14]Insumos!$E$125</definedName>
    <definedName name="cee20x20_1">[14]Insumos!$E$127</definedName>
    <definedName name="cee20x20_4">[14]Insumos!$E$126</definedName>
    <definedName name="cee30x30">[14]Insumos!$E$128</definedName>
    <definedName name="cee30x30_1">[14]Insumos!$E$130</definedName>
    <definedName name="cee30x30_4">[14]Insumos!$E$129</definedName>
    <definedName name="cem">[14]Insumos!$E$318</definedName>
    <definedName name="cer1\2">[15]INSUMOS!$E$160</definedName>
    <definedName name="cer1_2">[14]Insumos!$E$535</definedName>
    <definedName name="cer11_2">[14]Insumos!$E$539</definedName>
    <definedName name="cer11_4">[14]Insumos!$E$538</definedName>
    <definedName name="cer3_4">[14]Insumos!$E$536</definedName>
    <definedName name="cerp2x20">[14]Insumos!$E$465</definedName>
    <definedName name="cerp2x40">[14]Insumos!$E$464</definedName>
    <definedName name="cfd" localSheetId="5">#REF!</definedName>
    <definedName name="cfd">#REF!</definedName>
    <definedName name="cfl2x20">[14]Insumos!$E$462</definedName>
    <definedName name="cfl2x40">[14]Insumos!$E$460</definedName>
    <definedName name="cha">[14]Insumos!$E$249</definedName>
    <definedName name="chaf">[15]INSUMOS!$E$80</definedName>
    <definedName name="chap20x3">[14]Insumos!$E$844</definedName>
    <definedName name="chap20x5">[14]Insumos!$E$843</definedName>
    <definedName name="Chave1" localSheetId="5" hidden="1">#REF!</definedName>
    <definedName name="Chave1" hidden="1">#REF!</definedName>
    <definedName name="chm">[14]Insumos!$E$1005</definedName>
    <definedName name="chmc">[14]Insumos!$E$210</definedName>
    <definedName name="chu">[14]Insumos!$E$623</definedName>
    <definedName name="cib">[14]Insumos!$E$42</definedName>
    <definedName name="CIDADE" localSheetId="5">[28]DADOS!$A$1</definedName>
    <definedName name="CIDADE">[29]DADOS!$A$1</definedName>
    <definedName name="cil">[14]Insumos!$E$761</definedName>
    <definedName name="cim">[14]Insumos!$E$41</definedName>
    <definedName name="cin">[14]Insumos!$E$784</definedName>
    <definedName name="CINSMG">[35]Pontes!#REF!</definedName>
    <definedName name="cinsumg">[36]Pontes!#REF!</definedName>
    <definedName name="cip">[14]Insumos!$E$762</definedName>
    <definedName name="cis">[14]Insumos!$E$975</definedName>
    <definedName name="Clas_1" localSheetId="5" hidden="1">MAX(LEN(#REF!))</definedName>
    <definedName name="Clas_1" hidden="1">MAX(LEN(#REF!))</definedName>
    <definedName name="clb">[14]Insumos!$E$783</definedName>
    <definedName name="clbl">[14]Insumos!$E$760</definedName>
    <definedName name="clp">[15]INSUMOS!$E$171</definedName>
    <definedName name="clr1\2">[15]INSUMOS!$E$119</definedName>
    <definedName name="clr1_2">[14]Insumos!$E$665</definedName>
    <definedName name="clr11_2">[14]Insumos!$E$666</definedName>
    <definedName name="Cls" hidden="1">#N/A</definedName>
    <definedName name="clsr">[14]Insumos!$E$567</definedName>
    <definedName name="clt">[14]Insumos!$E$447</definedName>
    <definedName name="clz20x40">[14]Insumos!$E$735</definedName>
    <definedName name="CM_202">[12]Materiais!$E$17</definedName>
    <definedName name="cm_205">[12]Materiais!$E$18</definedName>
    <definedName name="CM_210">[12]Materiais!$E$19</definedName>
    <definedName name="CM_211">[13]Materiais!$E$20</definedName>
    <definedName name="CM_320">[12]Materiais!$E$22</definedName>
    <definedName name="CM_321">[12]Materiais!$E$23</definedName>
    <definedName name="CM_334">[12]Materiais!$E$24</definedName>
    <definedName name="CM_335">[12]Materiais!$E$25</definedName>
    <definedName name="CM_343">[12]Materiais!$E$26</definedName>
    <definedName name="CM_346">[12]Materiais!$E$27</definedName>
    <definedName name="CM_405">[12]Materiais!$E$28</definedName>
    <definedName name="CM_406">[12]Materiais!$E$29</definedName>
    <definedName name="CM_408">[12]Materiais!$E$30</definedName>
    <definedName name="CM_413">[12]Materiais!$E$31</definedName>
    <definedName name="CM_420">[12]Materiais!$E$32</definedName>
    <definedName name="CM_421">[12]Materiais!$E$33</definedName>
    <definedName name="CM_601">[13]Materiais!$E$34</definedName>
    <definedName name="CM_607">[12]Materiais!$E$35</definedName>
    <definedName name="CM_608">[12]Materiais!$E$36</definedName>
    <definedName name="CM_609">[13]Materiais!$E$37</definedName>
    <definedName name="CM_611">[13]Materiais!$E$38</definedName>
    <definedName name="CM_615">[13]Materiais!$E$39</definedName>
    <definedName name="CM_616">[13]Materiais!$E$40</definedName>
    <definedName name="CM_619">[13]Materiais!$E$41</definedName>
    <definedName name="CM_621">[12]Materiais!$E$42</definedName>
    <definedName name="CM_702">[12]Materiais!$E$43</definedName>
    <definedName name="CM_704">[12]Materiais!$E$44</definedName>
    <definedName name="CM_710">[12]Materiais!$E$45</definedName>
    <definedName name="CM_905">[13]Materiais!$E$47</definedName>
    <definedName name="CM_912">[12]Materiais!$E$48</definedName>
    <definedName name="CM_965">[13]Materiais!$E$49</definedName>
    <definedName name="CM_969">[13]Materiais!$E$50</definedName>
    <definedName name="CM_970">[12]Materiais!$E$51</definedName>
    <definedName name="CM_972">[13]Materiais!$E$52</definedName>
    <definedName name="CM_973">[13]Materiais!$E$53</definedName>
    <definedName name="CM_975">[13]Materiais!$E$54</definedName>
    <definedName name="CM_980">[12]Materiais!$E$55</definedName>
    <definedName name="CM30_taxa">[27]Peguntas!$B$24</definedName>
    <definedName name="CM9I" localSheetId="5">#REF!</definedName>
    <definedName name="CM9I">#REF!</definedName>
    <definedName name="CM9P" localSheetId="5">#REF!</definedName>
    <definedName name="CM9P">#REF!</definedName>
    <definedName name="cmat">[14]Insumos!$E$924</definedName>
    <definedName name="cmbs5">[14]Insumos!$E$1014</definedName>
    <definedName name="cme1_2">[14]Insumos!$E$112</definedName>
    <definedName name="COD_ATRIUM" localSheetId="5">#REF!</definedName>
    <definedName name="COD_ATRIUM">#REF!</definedName>
    <definedName name="COD_ATRIUM_11" localSheetId="5">#REF!</definedName>
    <definedName name="COD_ATRIUM_11">#REF!</definedName>
    <definedName name="COD_SINAPI" localSheetId="5">#REF!</definedName>
    <definedName name="COD_SINAPI">#REF!</definedName>
    <definedName name="coluna_planilha">[18]Planilha!$L$2</definedName>
    <definedName name="com">[14]Insumos!$E$1043</definedName>
    <definedName name="comp">[14]Insumos!$E$1021</definedName>
    <definedName name="Comp_Área_Vol." localSheetId="5">#REF!</definedName>
    <definedName name="Comp_Área_Vol.">#REF!</definedName>
    <definedName name="compeqp" localSheetId="5">#REF!</definedName>
    <definedName name="compeqp">#REF!</definedName>
    <definedName name="COMPRAMPA" localSheetId="3">Plan1</definedName>
    <definedName name="COMPRAMPA" localSheetId="5">Plan1</definedName>
    <definedName name="COMPRAMPA">Plan1</definedName>
    <definedName name="consind">[32]INSUMOS!$E$251</definedName>
    <definedName name="construtora" localSheetId="5">#REF!</definedName>
    <definedName name="construtora">#REF!</definedName>
    <definedName name="Consumodemateriais" localSheetId="3">Plan1</definedName>
    <definedName name="Consumodemateriais" localSheetId="5">Plan1</definedName>
    <definedName name="Consumodemateriais">Plan1</definedName>
    <definedName name="contac">[32]INSUMOS!$E$249</definedName>
    <definedName name="contrato_revisto">'[25]Orca-Ruas'!$G$54</definedName>
    <definedName name="coroa" localSheetId="5">#REF!</definedName>
    <definedName name="coroa">#REF!</definedName>
    <definedName name="CPA">[14]Insumos!$C$7</definedName>
    <definedName name="CPAF" localSheetId="5">#REF!</definedName>
    <definedName name="CPAF">#REF!</definedName>
    <definedName name="cpl">[14]Insumos!$E$506</definedName>
    <definedName name="cpt">[14]Insumos!$E$133</definedName>
    <definedName name="CPUs" localSheetId="5">#REF!</definedName>
    <definedName name="CPUs">#REF!</definedName>
    <definedName name="CRG930I" localSheetId="5">#REF!</definedName>
    <definedName name="CRG930I">#REF!</definedName>
    <definedName name="CRG930P" localSheetId="5">#REF!</definedName>
    <definedName name="CRG930P">#REF!</definedName>
    <definedName name="CRG966I" localSheetId="5">#REF!</definedName>
    <definedName name="CRG966I">#REF!</definedName>
    <definedName name="CRG966P" localSheetId="5">#REF!</definedName>
    <definedName name="CRG966P">#REF!</definedName>
    <definedName name="crm">[14]Insumos!$E$997</definedName>
    <definedName name="CRONO">[37]Equipamentos!$B$3:$C$57</definedName>
    <definedName name="cruz40">[14]Insumos!$E$102</definedName>
    <definedName name="crz">[14]Insumos!$E$661</definedName>
    <definedName name="CS">'[38]CS#'!$A$3:$K$12</definedName>
    <definedName name="csi">[14]Insumos!$E$715</definedName>
    <definedName name="csp">[14]Insumos!$E$716</definedName>
    <definedName name="CT_511">'[12]Mão de obra'!$D$6</definedName>
    <definedName name="CT_602">'[13]Mão de obra'!$C$7</definedName>
    <definedName name="CT_603">'[12]Mão de obra'!$D$7</definedName>
    <definedName name="CT_604">'[12]Mão de obra'!$D$8</definedName>
    <definedName name="CT_605">'[12]Mão de obra'!$D$9</definedName>
    <definedName name="CT_607">'[13]Mão de obra'!$C$11</definedName>
    <definedName name="CT_701">'[12]Mão de obra'!$D$11</definedName>
    <definedName name="CT_702">'[13]Mão de obra'!$C$13</definedName>
    <definedName name="ct12r">[14]Insumos!$E$556</definedName>
    <definedName name="ct16r">[14]Insumos!$E$557</definedName>
    <definedName name="ct5r">[14]Insumos!$E$555</definedName>
    <definedName name="cta">[14]Insumos!$E$67</definedName>
    <definedName name="ctm">[14]Insumos!$E$1035</definedName>
    <definedName name="ctra">[14]Insumos!$E$1012</definedName>
    <definedName name="Cun" localSheetId="3" hidden="1">#N/A</definedName>
    <definedName name="Cun" hidden="1">#N/A</definedName>
    <definedName name="CunEq" localSheetId="3" hidden="1">SUM(IF(#REF! =#REF!,(#REF!)*(#REF!="EQ")))</definedName>
    <definedName name="CunEq" localSheetId="5" hidden="1">SUM(IF(#REF! =#REF!,(#REF!)*(#REF!="EQ")))</definedName>
    <definedName name="CunEq" hidden="1">SUM(IF(#REF! =#REF!,(#REF!)*(#REF!="EQ")))</definedName>
    <definedName name="CunEq_1" localSheetId="3" hidden="1">SUM(IF(#REF! =#REF!,(#REF!)*(#REF!="EQ")))</definedName>
    <definedName name="CunEq_1" localSheetId="5" hidden="1">SUM(IF(#REF! =#REF!,(#REF!)*(#REF!="EQ")))</definedName>
    <definedName name="CunEq_1" hidden="1">SUM(IF(#REF! =#REF!,(#REF!)*(#REF!="EQ")))</definedName>
    <definedName name="CunMo" localSheetId="3" hidden="1">SUM(IF(#REF! =#REF!,(#REF!)*(#REF!="MO")))</definedName>
    <definedName name="CunMo" localSheetId="5" hidden="1">SUM(IF(#REF! =#REF!,(#REF!)*(#REF!="MO")))</definedName>
    <definedName name="CunMo" hidden="1">SUM(IF(#REF! =#REF!,(#REF!)*(#REF!="MO")))</definedName>
    <definedName name="CunMo_1" localSheetId="3" hidden="1">SUM(IF(#REF! =#REF!,(#REF!)*(#REF!="MO")))</definedName>
    <definedName name="CunMo_1" localSheetId="5" hidden="1">SUM(IF(#REF! =#REF!,(#REF!)*(#REF!="MO")))</definedName>
    <definedName name="CunMo_1" hidden="1">SUM(IF(#REF! =#REF!,(#REF!)*(#REF!="MO")))</definedName>
    <definedName name="CunMp" localSheetId="3" hidden="1">SUM(IF(#REF! =#REF!,(#REF!)*(#REF!="MP")))</definedName>
    <definedName name="CunMp" localSheetId="5" hidden="1">SUM(IF(#REF! =#REF!,(#REF!)*(#REF!="MP")))</definedName>
    <definedName name="CunMp" hidden="1">SUM(IF(#REF! =#REF!,(#REF!)*(#REF!="MP")))</definedName>
    <definedName name="CunMp_1" localSheetId="3" hidden="1">SUM(IF(#REF! =#REF!,(#REF!)*(#REF!="MP")))</definedName>
    <definedName name="CunMp_1" localSheetId="5" hidden="1">SUM(IF(#REF! =#REF!,(#REF!)*(#REF!="MP")))</definedName>
    <definedName name="CunMp_1" hidden="1">SUM(IF(#REF! =#REF!,(#REF!)*(#REF!="MP")))</definedName>
    <definedName name="CURRENCY" localSheetId="5">#REF!</definedName>
    <definedName name="CURRENCY">#REF!</definedName>
    <definedName name="custo" localSheetId="5">#REF!</definedName>
    <definedName name="custo">#REF!</definedName>
    <definedName name="Custo_parcial" localSheetId="5">#REF!</definedName>
    <definedName name="Custo_parcial">#REF!</definedName>
    <definedName name="CV" localSheetId="5">#REF!</definedName>
    <definedName name="CV">#REF!</definedName>
    <definedName name="cvb" localSheetId="5">#REF!</definedName>
    <definedName name="cvb">#REF!</definedName>
    <definedName name="cvi1_2">[14]Insumos!$E$625</definedName>
    <definedName name="cvi3_4">[14]Insumos!$E$626</definedName>
    <definedName name="cvp1_2">[14]Insumos!$E$624</definedName>
    <definedName name="cxc">[14]Insumos!$E$948</definedName>
    <definedName name="cxcx" localSheetId="5">#REF!</definedName>
    <definedName name="cxcx">#REF!</definedName>
    <definedName name="cxcx_11" localSheetId="5">#REF!</definedName>
    <definedName name="cxcx_11">#REF!</definedName>
    <definedName name="cxin90x60">[14]Insumos!$E$725</definedName>
    <definedName name="cxp4x2">[14]Insumos!$E$495</definedName>
    <definedName name="cxp4x4">[14]Insumos!$E$496</definedName>
    <definedName name="cxz" localSheetId="5">#REF!</definedName>
    <definedName name="cxz">#REF!</definedName>
    <definedName name="cxz_11" localSheetId="5">#REF!</definedName>
    <definedName name="cxz_11">#REF!</definedName>
    <definedName name="CZ" localSheetId="5">#REF!</definedName>
    <definedName name="CZ">#REF!</definedName>
    <definedName name="d" localSheetId="5">#REF!</definedName>
    <definedName name="d">#REF!</definedName>
    <definedName name="D6I" localSheetId="5">#REF!</definedName>
    <definedName name="D6I">#REF!</definedName>
    <definedName name="D6P" localSheetId="5">#REF!</definedName>
    <definedName name="D6P">#REF!</definedName>
    <definedName name="D8I" localSheetId="5">#REF!</definedName>
    <definedName name="D8I">#REF!</definedName>
    <definedName name="D8P" localSheetId="5">#REF!</definedName>
    <definedName name="D8P">#REF!</definedName>
    <definedName name="dadinho" localSheetId="5">#REF!</definedName>
    <definedName name="dadinho">#REF!</definedName>
    <definedName name="DADOS" localSheetId="5">#REF!</definedName>
    <definedName name="DADOS">#REF!</definedName>
    <definedName name="dados_objeto" localSheetId="5">#REF!</definedName>
    <definedName name="dados_objeto">#REF!</definedName>
    <definedName name="data">'[39]Serviços Preliminares e Gerais'!$G$1</definedName>
    <definedName name="Data_Final" localSheetId="5">#REF!</definedName>
    <definedName name="Data_Final">#REF!</definedName>
    <definedName name="Data_Início" localSheetId="5">#REF!</definedName>
    <definedName name="Data_Início">#REF!</definedName>
    <definedName name="database" localSheetId="5">#REF!</definedName>
    <definedName name="database">#REF!</definedName>
    <definedName name="database9" localSheetId="5">#REF!</definedName>
    <definedName name="database9">#REF!</definedName>
    <definedName name="daz">[14]Insumos!$E$384</definedName>
    <definedName name="dci1_2">[14]Insumos!$E$662</definedName>
    <definedName name="dcr">[14]Insumos!$E$383</definedName>
    <definedName name="ddd">[14]Insumos!$E$1070</definedName>
    <definedName name="deb" localSheetId="5" hidden="1">#REF!</definedName>
    <definedName name="deb" hidden="1">#REF!</definedName>
    <definedName name="Dec_3">[40]memoria!$L$1</definedName>
    <definedName name="defensas" localSheetId="5" hidden="1">#REF!</definedName>
    <definedName name="defensas" hidden="1">#REF!</definedName>
    <definedName name="des">[14]Insumos!$E$1038</definedName>
    <definedName name="descida">[27]memoria!$I$361</definedName>
    <definedName name="desconto">[17]TRECHOS!$P$23</definedName>
    <definedName name="desm">[14]Insumos!$E$957</definedName>
    <definedName name="Desmat_larg">[27]Peguntas!$B$5</definedName>
    <definedName name="DesmatLargPrev" localSheetId="5">#REF!</definedName>
    <definedName name="DesmatLargPrev">#REF!</definedName>
    <definedName name="DesmatLargRev" localSheetId="5">#REF!</definedName>
    <definedName name="DesmatLargRev">#REF!</definedName>
    <definedName name="desp">[14]Insumos!$E$24</definedName>
    <definedName name="DESP.INDIRETAS" localSheetId="3">Plan1</definedName>
    <definedName name="DESP.INDIRETAS" localSheetId="5">Plan1</definedName>
    <definedName name="DESP.INDIRETAS">Plan1</definedName>
    <definedName name="despm">[14]Insumos!$E$25</definedName>
    <definedName name="DFFDGSADFHSAHADF" localSheetId="3">'DMT PEDRA'!DFFDGSADFHSAHADF</definedName>
    <definedName name="DFFDGSADFHSAHADF" localSheetId="5">'LEIS SOCIAIS'!DFFDGSADFHSAHADF</definedName>
    <definedName name="DFFDGSADFHSAHADF">[0]!DFFDGSADFHSAHADF</definedName>
    <definedName name="dft">[14]Insumos!$E$978</definedName>
    <definedName name="DGA">'[24]PRO-08'!#REF!</definedName>
    <definedName name="dgd">[14]Insumos!$E$165</definedName>
    <definedName name="dgr">[14]Insumos!$E$164</definedName>
    <definedName name="dgrn">[14]Insumos!$E$166</definedName>
    <definedName name="DIE" localSheetId="5">#REF!</definedName>
    <definedName name="DIE">#REF!</definedName>
    <definedName name="diesel" localSheetId="5">#REF!</definedName>
    <definedName name="diesel">#REF!</definedName>
    <definedName name="DIESEL_17">[30]INVENTÁRIO!$D$5</definedName>
    <definedName name="DIESEL_2">[30]INVENTÁRIO!$D$5</definedName>
    <definedName name="DIESEL_6">[31]INVENTÁRIO!$D$5</definedName>
    <definedName name="DIF">[41]RESUMO!#REF!</definedName>
    <definedName name="Diferenca">[27]Peguntas!$B$46</definedName>
    <definedName name="DJ" localSheetId="5">#REF!</definedName>
    <definedName name="DJ">#REF!</definedName>
    <definedName name="DKM" localSheetId="5">#REF!</definedName>
    <definedName name="DKM">#REF!</definedName>
    <definedName name="dmt">[18]Texto!$A$23</definedName>
    <definedName name="dmt_agua_01">[27]memoria!$G$71</definedName>
    <definedName name="dmt_agua_02">[27]memoria!$H$707</definedName>
    <definedName name="dmt_com_rod_pav_britador_mbuq" comment="Brita e Pó de Pedra">[42]mapa2!$D$22</definedName>
    <definedName name="dmt_com_rod_pav_floriano" comment="Madeira e mourão">[42]mapa2!$N$38</definedName>
    <definedName name="dmt_com_rod_pav_picos_mbuq" comment="filler">[42]mapa2!$N$22</definedName>
    <definedName name="dmt_com_rod_pav_quente">[42]mapa2!$D$7</definedName>
    <definedName name="dmt_j1" localSheetId="5">#REF!</definedName>
    <definedName name="dmt_j1">#REF!</definedName>
    <definedName name="dmt_j2" localSheetId="5">#REF!</definedName>
    <definedName name="dmt_j2">#REF!</definedName>
    <definedName name="dmt_jaz_01">[27]memoria!$G$123</definedName>
    <definedName name="dmt_jaz_02">[27]memoria!$G$149</definedName>
    <definedName name="dnit">[21]!dnit</definedName>
    <definedName name="Dom_Páscoa" hidden="1">#N/A</definedName>
    <definedName name="Drenagem2" localSheetId="5" hidden="1">#REF!</definedName>
    <definedName name="Drenagem2" hidden="1">#REF!</definedName>
    <definedName name="Dsc" hidden="1">#N/A</definedName>
    <definedName name="dtg">[14]Insumos!$E$979</definedName>
    <definedName name="dwg" localSheetId="5">#REF!</definedName>
    <definedName name="dwg">#REF!</definedName>
    <definedName name="DXS" localSheetId="5">#REF!</definedName>
    <definedName name="DXS">#REF!</definedName>
    <definedName name="DXS_11" localSheetId="5">#REF!</definedName>
    <definedName name="DXS_11">#REF!</definedName>
    <definedName name="E" localSheetId="3">Plan1</definedName>
    <definedName name="E" localSheetId="5">Plan1</definedName>
    <definedName name="E">Plan1</definedName>
    <definedName name="E_006">[12]Equipamentos!$B$5</definedName>
    <definedName name="E_007">[13]Equipamentos!$B$6</definedName>
    <definedName name="E_009">[12]Equipamentos!$B$7</definedName>
    <definedName name="E_013">[12]Equipamentos!$B$8</definedName>
    <definedName name="E_016">[12]Equipamentos!$B$9</definedName>
    <definedName name="E_101">[13]Equipamentos!$B$10</definedName>
    <definedName name="E_105">[13]Equipamentos!$B$11</definedName>
    <definedName name="E_107">[13]Equipamentos!$B$12</definedName>
    <definedName name="E_110">[12]Equipamentos!$B$13</definedName>
    <definedName name="E_111">[13]Equipamentos!$B$14</definedName>
    <definedName name="E_112">[13]Equipamentos!$B$15</definedName>
    <definedName name="E_113">[13]Equipamentos!$B$16</definedName>
    <definedName name="E_116">[12]Equipamentos!$B$17</definedName>
    <definedName name="E_118">[13]Equipamentos!$B$18</definedName>
    <definedName name="E_119">[13]Equipamentos!$B$19</definedName>
    <definedName name="E_122">[13]Equipamentos!$B$20</definedName>
    <definedName name="E_123">[13]Equipamentos!$B$21</definedName>
    <definedName name="E_208">[12]Equipamentos!$B$22</definedName>
    <definedName name="E_209">[12]Equipamentos!$B$23</definedName>
    <definedName name="E_302">[12]Equipamentos!$B$24</definedName>
    <definedName name="E_304">[12]Equipamentos!$B$25</definedName>
    <definedName name="E_306">[13]Equipamentos!$B$26</definedName>
    <definedName name="E_343">[13]Equipamentos!$B$27</definedName>
    <definedName name="E_400">[12]Equipamentos!$B$28</definedName>
    <definedName name="E_402">[12]Equipamentos!$B$29</definedName>
    <definedName name="E_406">[12]Equipamentos!$B$30</definedName>
    <definedName name="E_408">[12]Equipamentos!$B$31</definedName>
    <definedName name="E_410">[12]Equipamentos!$B$32</definedName>
    <definedName name="E_412">[13]Equipamentos!$B$33</definedName>
    <definedName name="E_416">[13]Equipamentos!$B$34</definedName>
    <definedName name="E_502">[13]Equipamentos!$B$35</definedName>
    <definedName name="E_507">[12]Equipamentos!$B$36</definedName>
    <definedName name="E_508">[13]Equipamentos!$B$37</definedName>
    <definedName name="E_509">[12]Equipamentos!$B$38</definedName>
    <definedName name="E_601">[13]Equipamentos!$B$39</definedName>
    <definedName name="E_602">[13]Equipamentos!$B$40</definedName>
    <definedName name="E_904">[12]Equipamentos!$B$41</definedName>
    <definedName name="E_906">[12]Equipamentos!$B$42</definedName>
    <definedName name="E_914">[12]Equipamentos!$B$43</definedName>
    <definedName name="E_922">[13]Equipamentos!$B$44</definedName>
    <definedName name="eaa">[14]Insumos!$E$305</definedName>
    <definedName name="eaav">[14]Insumos!$E$306</definedName>
    <definedName name="ECJ" localSheetId="5">#REF!</definedName>
    <definedName name="ECJ">#REF!</definedName>
    <definedName name="ecm">[15]INSUMOS!$E$103</definedName>
    <definedName name="ed" localSheetId="5">#REF!</definedName>
    <definedName name="ed">#REF!</definedName>
    <definedName name="Edit" localSheetId="5" hidden="1">#REF!</definedName>
    <definedName name="Edit" hidden="1">#REF!</definedName>
    <definedName name="edital" localSheetId="5">#REF!</definedName>
    <definedName name="edital">#REF!</definedName>
    <definedName name="eem">[14]Insumos!$E$316</definedName>
    <definedName name="eimp">[14]Insumos!$E$890</definedName>
    <definedName name="EJ" localSheetId="5">#REF!</definedName>
    <definedName name="EJ">#REF!</definedName>
    <definedName name="eja">[14]Insumos!$E$984</definedName>
    <definedName name="ejc">[14]Insumos!$E$983</definedName>
    <definedName name="ejn">[14]Insumos!$E$881</definedName>
    <definedName name="elb">[14]Insumos!$E$566</definedName>
    <definedName name="ele">[14]Insumos!$E$907</definedName>
    <definedName name="elet">[14]Insumos!$E$30</definedName>
    <definedName name="elev10">[14]Insumos!$E$990</definedName>
    <definedName name="elev12">[14]Insumos!$E$991</definedName>
    <definedName name="elev6">[14]Insumos!$E$988</definedName>
    <definedName name="elev8">[14]Insumos!$E$989</definedName>
    <definedName name="elevo">[14]Insumos!$E$1015</definedName>
    <definedName name="elr1\2">[15]INSUMOS!$E$159</definedName>
    <definedName name="elr1_2">[14]Insumos!$E$527</definedName>
    <definedName name="elr11_2">[14]Insumos!$E$531</definedName>
    <definedName name="elr11_4">[14]Insumos!$E$530</definedName>
    <definedName name="elr3_4">[14]Insumos!$E$528</definedName>
    <definedName name="elv20x20x7">[14]Insumos!$E$838</definedName>
    <definedName name="elv25x25">[14]Insumos!$E$836</definedName>
    <definedName name="elv50x40">[14]Insumos!$E$834</definedName>
    <definedName name="elv50x50">[14]Insumos!$E$835</definedName>
    <definedName name="elv50x50x7">[14]Insumos!$E$837</definedName>
    <definedName name="emm">[14]Insumos!$E$317</definedName>
    <definedName name="EmpolPrev" localSheetId="5">#REF!</definedName>
    <definedName name="EmpolPrev">#REF!</definedName>
    <definedName name="EmpolRev" localSheetId="5">#REF!</definedName>
    <definedName name="EmpolRev">#REF!</definedName>
    <definedName name="empreendimento">'[39]Memória 2 quartos'!$C$2</definedName>
    <definedName name="emst">[14]Insumos!$E$936</definedName>
    <definedName name="emulsao_tsd">[23]Parametros!$B$40</definedName>
    <definedName name="emulsao_tss">[23]Parametros!$B$39</definedName>
    <definedName name="enc">[14]Insumos!$E$18</definedName>
    <definedName name="ENE" localSheetId="5">#REF!</definedName>
    <definedName name="ENE">#REF!</definedName>
    <definedName name="eng">[14]Insumos!$E$21</definedName>
    <definedName name="eng1_2">[14]Insumos!$E$657</definedName>
    <definedName name="eng3_4">[14]Insumos!$E$658</definedName>
    <definedName name="engenc" localSheetId="5">#REF!</definedName>
    <definedName name="engenc">#REF!</definedName>
    <definedName name="engm">[14]Insumos!$E$22</definedName>
    <definedName name="entrada">[27]memoria!$H$361</definedName>
    <definedName name="epm">[14]Insumos!$E$880</definedName>
    <definedName name="epm2.5">[15]INSUMOS!$E$173</definedName>
    <definedName name="equip" localSheetId="5">#REF!</definedName>
    <definedName name="equip">#REF!</definedName>
    <definedName name="equipamento" localSheetId="5">#REF!</definedName>
    <definedName name="equipamento">#REF!</definedName>
    <definedName name="erm">[14]Insumos!$E$307</definedName>
    <definedName name="erp">[14]Insumos!$E$1045</definedName>
    <definedName name="esc1.1000">[14]Insumos!$E$1058</definedName>
    <definedName name="esc1.200">[14]Insumos!$E$1054</definedName>
    <definedName name="esc1.400">[14]Insumos!$E$1055</definedName>
    <definedName name="esc1.50">[14]Insumos!$E$1053</definedName>
    <definedName name="esc1.600">[14]Insumos!$E$1056</definedName>
    <definedName name="esc1.800">[14]Insumos!$E$1057</definedName>
    <definedName name="esc2.50">[14]Insumos!$E$1051</definedName>
    <definedName name="esco" localSheetId="5">#REF!</definedName>
    <definedName name="esco">#REF!</definedName>
    <definedName name="esm">[14]Insumos!$E$216</definedName>
    <definedName name="ESPRGI" localSheetId="5">#REF!</definedName>
    <definedName name="ESPRGI">#REF!</definedName>
    <definedName name="ESPRGP" localSheetId="5">#REF!</definedName>
    <definedName name="ESPRGP">#REF!</definedName>
    <definedName name="est">[15]INSUMOS!$E$35</definedName>
    <definedName name="est1.5">[14]Insumos!$E$212</definedName>
    <definedName name="estensao_terra">'[25]Memoria area'!$G$76</definedName>
    <definedName name="ETAPA" localSheetId="5">[28]COMPRAS!$B$5</definedName>
    <definedName name="ETAPA">[43]CPU!$O$3</definedName>
    <definedName name="EXA">'[24]PRO-08'!#REF!</definedName>
    <definedName name="Excel_BuiltIn_Print_Area_1_1" localSheetId="5">#REF!</definedName>
    <definedName name="Excel_BuiltIn_Print_Area_1_1">#REF!</definedName>
    <definedName name="Excel_BuiltIn_Print_Area_1_1_1" localSheetId="5">#REF!</definedName>
    <definedName name="Excel_BuiltIn_Print_Area_1_1_1">#REF!</definedName>
    <definedName name="Excel_BuiltIn_Print_Area_1_1_1_1" localSheetId="5">#REF!</definedName>
    <definedName name="Excel_BuiltIn_Print_Area_1_1_1_1">#REF!</definedName>
    <definedName name="Excel_BuiltIn_Print_Area_10" localSheetId="5">#REF!</definedName>
    <definedName name="Excel_BuiltIn_Print_Area_10">#REF!</definedName>
    <definedName name="Excel_BuiltIn_Print_Area_10_1" localSheetId="5">#REF!</definedName>
    <definedName name="Excel_BuiltIn_Print_Area_10_1">#REF!</definedName>
    <definedName name="Excel_BuiltIn_Print_Area_10_1_1" localSheetId="5">#REF!</definedName>
    <definedName name="Excel_BuiltIn_Print_Area_10_1_1">#REF!</definedName>
    <definedName name="Excel_BuiltIn_Print_Area_11" localSheetId="5">#REF!</definedName>
    <definedName name="Excel_BuiltIn_Print_Area_11">#REF!</definedName>
    <definedName name="Excel_BuiltIn_Print_Area_11_1" localSheetId="5">#REF!</definedName>
    <definedName name="Excel_BuiltIn_Print_Area_11_1">#REF!</definedName>
    <definedName name="Excel_BuiltIn_Print_Area_12" localSheetId="5">#REF!</definedName>
    <definedName name="Excel_BuiltIn_Print_Area_12">#REF!</definedName>
    <definedName name="Excel_BuiltIn_Print_Area_12_11" localSheetId="5">#REF!</definedName>
    <definedName name="Excel_BuiltIn_Print_Area_12_11">#REF!</definedName>
    <definedName name="Excel_BuiltIn_Print_Area_13" localSheetId="5">#REF!</definedName>
    <definedName name="Excel_BuiltIn_Print_Area_13">#REF!</definedName>
    <definedName name="Excel_BuiltIn_Print_Area_14" localSheetId="5">#REF!</definedName>
    <definedName name="Excel_BuiltIn_Print_Area_14">#REF!</definedName>
    <definedName name="Excel_BuiltIn_Print_Area_15_1" localSheetId="3">#REF!</definedName>
    <definedName name="Excel_BuiltIn_Print_Area_15_1" localSheetId="5">#REF!</definedName>
    <definedName name="Excel_BuiltIn_Print_Area_15_1">#REF!</definedName>
    <definedName name="Excel_BuiltIn_Print_Area_2_1" localSheetId="5">#REF!</definedName>
    <definedName name="Excel_BuiltIn_Print_Area_2_1">#REF!</definedName>
    <definedName name="Excel_BuiltIn_Print_Area_2_1_1" localSheetId="5">#REF!</definedName>
    <definedName name="Excel_BuiltIn_Print_Area_2_1_1">#REF!</definedName>
    <definedName name="Excel_BuiltIn_Print_Area_2_1_1_1" localSheetId="5">#REF!</definedName>
    <definedName name="Excel_BuiltIn_Print_Area_2_1_1_1">#REF!</definedName>
    <definedName name="Excel_BuiltIn_Print_Area_2_1_1_1_1" localSheetId="5">#REF!</definedName>
    <definedName name="Excel_BuiltIn_Print_Area_2_1_1_1_1">#REF!</definedName>
    <definedName name="Excel_BuiltIn_Print_Area_2_1_1_1_1_10" localSheetId="5">#REF!</definedName>
    <definedName name="Excel_BuiltIn_Print_Area_2_1_1_1_1_10">#REF!</definedName>
    <definedName name="Excel_BuiltIn_Print_Area_2_1_1_1_1_11" localSheetId="5">#REF!</definedName>
    <definedName name="Excel_BuiltIn_Print_Area_2_1_1_1_1_11">#REF!</definedName>
    <definedName name="Excel_BuiltIn_Print_Area_2_1_1_1_1_4" localSheetId="5">#REF!</definedName>
    <definedName name="Excel_BuiltIn_Print_Area_2_1_1_1_1_4">#REF!</definedName>
    <definedName name="Excel_BuiltIn_Print_Area_2_1_1_1_1_5" localSheetId="5">#REF!</definedName>
    <definedName name="Excel_BuiltIn_Print_Area_2_1_1_1_1_5">#REF!</definedName>
    <definedName name="Excel_BuiltIn_Print_Area_2_1_1_1_1_6" localSheetId="5">#REF!</definedName>
    <definedName name="Excel_BuiltIn_Print_Area_2_1_1_1_1_6">#REF!</definedName>
    <definedName name="Excel_BuiltIn_Print_Area_2_1_1_1_1_7" localSheetId="5">#REF!</definedName>
    <definedName name="Excel_BuiltIn_Print_Area_2_1_1_1_1_7">#REF!</definedName>
    <definedName name="Excel_BuiltIn_Print_Area_2_1_1_1_1_9" localSheetId="5">#REF!</definedName>
    <definedName name="Excel_BuiltIn_Print_Area_2_1_1_1_1_9">#REF!</definedName>
    <definedName name="Excel_BuiltIn_Print_Area_2_1_2" localSheetId="5">#REF!</definedName>
    <definedName name="Excel_BuiltIn_Print_Area_2_1_2">#REF!</definedName>
    <definedName name="Excel_BuiltIn_Print_Area_2_1_2_10" localSheetId="5">#REF!</definedName>
    <definedName name="Excel_BuiltIn_Print_Area_2_1_2_10">#REF!</definedName>
    <definedName name="Excel_BuiltIn_Print_Area_2_1_2_11" localSheetId="5">#REF!</definedName>
    <definedName name="Excel_BuiltIn_Print_Area_2_1_2_11">#REF!</definedName>
    <definedName name="Excel_BuiltIn_Print_Area_2_1_2_4" localSheetId="5">#REF!</definedName>
    <definedName name="Excel_BuiltIn_Print_Area_2_1_2_4">#REF!</definedName>
    <definedName name="Excel_BuiltIn_Print_Area_2_1_2_5" localSheetId="5">#REF!</definedName>
    <definedName name="Excel_BuiltIn_Print_Area_2_1_2_5">#REF!</definedName>
    <definedName name="Excel_BuiltIn_Print_Area_2_1_2_6" localSheetId="5">#REF!</definedName>
    <definedName name="Excel_BuiltIn_Print_Area_2_1_2_6">#REF!</definedName>
    <definedName name="Excel_BuiltIn_Print_Area_2_1_2_7" localSheetId="5">#REF!</definedName>
    <definedName name="Excel_BuiltIn_Print_Area_2_1_2_7">#REF!</definedName>
    <definedName name="Excel_BuiltIn_Print_Area_2_1_2_9" localSheetId="5">#REF!</definedName>
    <definedName name="Excel_BuiltIn_Print_Area_2_1_2_9">#REF!</definedName>
    <definedName name="Excel_BuiltIn_Print_Area_2_1_4" localSheetId="5">#REF!</definedName>
    <definedName name="Excel_BuiltIn_Print_Area_2_1_4">#REF!</definedName>
    <definedName name="Excel_BuiltIn_Print_Area_3" localSheetId="5">#REF!</definedName>
    <definedName name="Excel_BuiltIn_Print_Area_3">#REF!</definedName>
    <definedName name="Excel_BuiltIn_Print_Area_3_1" localSheetId="5">#REF!</definedName>
    <definedName name="Excel_BuiltIn_Print_Area_3_1">#REF!</definedName>
    <definedName name="Excel_BuiltIn_Print_Area_3_1_1_1_1_1_1_1" localSheetId="5">#REF!</definedName>
    <definedName name="Excel_BuiltIn_Print_Area_3_1_1_1_1_1_1_1">#REF!</definedName>
    <definedName name="Excel_BuiltIn_Print_Area_3_1_1_1_1_1_1_1_1_1_1">'[20]CPU ATRIUM ANTIGA'!#REF!</definedName>
    <definedName name="Excel_BuiltIn_Print_Area_3_1_1_1_1_1_1_1_1_1_1_1" localSheetId="5">#REF!</definedName>
    <definedName name="Excel_BuiltIn_Print_Area_3_1_1_1_1_1_1_1_1_1_1_1">#REF!</definedName>
    <definedName name="Excel_BuiltIn_Print_Area_3_1_1_1_1_1_1_1_1_1_1_10">'[20]CPU ATRIUM ANTIGA'!#REF!</definedName>
    <definedName name="Excel_BuiltIn_Print_Area_3_1_1_1_1_1_1_1_1_1_1_11">'[20]CPU SINAPI'!#REF!</definedName>
    <definedName name="Excel_BuiltIn_Print_Area_3_1_1_1_1_1_1_1_1_1_1_4">'[20]CPU ATRIUM ANTIGA'!#REF!</definedName>
    <definedName name="Excel_BuiltIn_Print_Area_3_1_1_1_1_1_1_1_1_1_1_5">'[20]CPU ATRIUM ANTIGA'!#REF!</definedName>
    <definedName name="Excel_BuiltIn_Print_Area_3_1_1_1_1_1_1_1_1_1_1_6">'[20]CPU ATRIUM ANTIGA'!#REF!</definedName>
    <definedName name="Excel_BuiltIn_Print_Area_3_1_1_1_1_1_1_1_1_1_1_7">'[20]CPU ATRIUM ANTIGA'!#REF!</definedName>
    <definedName name="Excel_BuiltIn_Print_Area_3_1_1_1_1_1_1_1_1_1_1_9">'[20]CPU ATRIUM ANTIGA'!#REF!</definedName>
    <definedName name="Excel_BuiltIn_Print_Area_3_1_1_1_1_1_1_1_1_1_11" localSheetId="3">#REF!</definedName>
    <definedName name="Excel_BuiltIn_Print_Area_3_1_1_1_1_1_1_1_1_1_11" localSheetId="5">#REF!</definedName>
    <definedName name="Excel_BuiltIn_Print_Area_3_1_1_1_1_1_1_1_1_1_11">#REF!</definedName>
    <definedName name="Excel_BuiltIn_Print_Area_3_1_1_1_1_1_1_1_1_11" localSheetId="5">#REF!</definedName>
    <definedName name="Excel_BuiltIn_Print_Area_3_1_1_1_1_1_1_1_1_11">#REF!</definedName>
    <definedName name="Excel_BuiltIn_Print_Area_3_1_1_1_1_1_1_11" localSheetId="5">#REF!</definedName>
    <definedName name="Excel_BuiltIn_Print_Area_3_1_1_1_1_1_1_11">#REF!</definedName>
    <definedName name="Excel_BuiltIn_Print_Area_3_1_1_1_1_1_11" localSheetId="5">#REF!</definedName>
    <definedName name="Excel_BuiltIn_Print_Area_3_1_1_1_1_1_11">#REF!</definedName>
    <definedName name="Excel_BuiltIn_Print_Area_3_1_1_1_1_11" localSheetId="5">#REF!</definedName>
    <definedName name="Excel_BuiltIn_Print_Area_3_1_1_1_1_11">#REF!</definedName>
    <definedName name="Excel_BuiltIn_Print_Area_3_1_1_1_11" localSheetId="5">#REF!</definedName>
    <definedName name="Excel_BuiltIn_Print_Area_3_1_1_1_11">#REF!</definedName>
    <definedName name="Excel_BuiltIn_Print_Area_3_1_1_11" localSheetId="5">#REF!</definedName>
    <definedName name="Excel_BuiltIn_Print_Area_3_1_1_11">#REF!</definedName>
    <definedName name="Excel_BuiltIn_Print_Area_3_1_11" localSheetId="5">#REF!</definedName>
    <definedName name="Excel_BuiltIn_Print_Area_3_1_11">#REF!</definedName>
    <definedName name="Excel_BuiltIn_Print_Area_4" localSheetId="5">#REF!</definedName>
    <definedName name="Excel_BuiltIn_Print_Area_4">#REF!</definedName>
    <definedName name="Excel_BuiltIn_Print_Area_4_1" localSheetId="5">#REF!</definedName>
    <definedName name="Excel_BuiltIn_Print_Area_4_1">#REF!</definedName>
    <definedName name="Excel_BuiltIn_Print_Area_4_1_1" localSheetId="5">#REF!</definedName>
    <definedName name="Excel_BuiltIn_Print_Area_4_1_1">#REF!</definedName>
    <definedName name="Excel_BuiltIn_Print_Area_4_1_1_1" localSheetId="5">#REF!</definedName>
    <definedName name="Excel_BuiltIn_Print_Area_4_1_1_1">#REF!</definedName>
    <definedName name="Excel_BuiltIn_Print_Area_4_1_1_1_1" localSheetId="5">#REF!</definedName>
    <definedName name="Excel_BuiltIn_Print_Area_4_1_1_1_1">#REF!</definedName>
    <definedName name="Excel_BuiltIn_Print_Area_4_1_1_1_1_1" localSheetId="5">#REF!</definedName>
    <definedName name="Excel_BuiltIn_Print_Area_4_1_1_1_1_1">#REF!</definedName>
    <definedName name="Excel_BuiltIn_Print_Area_5" localSheetId="3">(#REF!,#REF!)</definedName>
    <definedName name="Excel_BuiltIn_Print_Area_5" localSheetId="5">(#REF!,#REF!)</definedName>
    <definedName name="Excel_BuiltIn_Print_Area_5">(#REF!,#REF!)</definedName>
    <definedName name="Excel_BuiltIn_Print_Area_5_1" localSheetId="5">#REF!</definedName>
    <definedName name="Excel_BuiltIn_Print_Area_5_1">#REF!</definedName>
    <definedName name="Excel_BuiltIn_Print_Area_5_1_1" localSheetId="5">#REF!</definedName>
    <definedName name="Excel_BuiltIn_Print_Area_5_1_1">#REF!</definedName>
    <definedName name="Excel_BuiltIn_Print_Area_5_1_1_1" localSheetId="5">#REF!</definedName>
    <definedName name="Excel_BuiltIn_Print_Area_5_1_1_1">#REF!</definedName>
    <definedName name="Excel_BuiltIn_Print_Area_5_1_1_1_1" localSheetId="5">#REF!</definedName>
    <definedName name="Excel_BuiltIn_Print_Area_5_1_1_1_1">#REF!</definedName>
    <definedName name="Excel_BuiltIn_Print_Area_6_1" localSheetId="5">#REF!</definedName>
    <definedName name="Excel_BuiltIn_Print_Area_6_1">#REF!</definedName>
    <definedName name="Excel_BuiltIn_Print_Area_6_1_1" localSheetId="5">#REF!</definedName>
    <definedName name="Excel_BuiltIn_Print_Area_6_1_1">#REF!</definedName>
    <definedName name="Excel_BuiltIn_Print_Area_6_1_1_1">"$#REF!.$A$1:$F$27"</definedName>
    <definedName name="Excel_BuiltIn_Print_Area_7_1" localSheetId="5">#REF!</definedName>
    <definedName name="Excel_BuiltIn_Print_Area_7_1">#REF!</definedName>
    <definedName name="Excel_BuiltIn_Print_Area_7_1_1_11" localSheetId="5">#REF!</definedName>
    <definedName name="Excel_BuiltIn_Print_Area_7_1_1_11">#REF!</definedName>
    <definedName name="Excel_BuiltIn_Print_Area_7_1_11" localSheetId="5">#REF!</definedName>
    <definedName name="Excel_BuiltIn_Print_Area_7_1_11">#REF!</definedName>
    <definedName name="Excel_BuiltIn_Print_Area_8_1" localSheetId="5">#REF!</definedName>
    <definedName name="Excel_BuiltIn_Print_Area_8_1">#REF!</definedName>
    <definedName name="Excel_BuiltIn_Print_Area_9" localSheetId="5">#REF!</definedName>
    <definedName name="Excel_BuiltIn_Print_Area_9">#REF!</definedName>
    <definedName name="Excel_BuiltIn_Print_Area_9_1" localSheetId="5">#REF!</definedName>
    <definedName name="Excel_BuiltIn_Print_Area_9_1">#REF!</definedName>
    <definedName name="Excel_BuiltIn_Print_Area_9_1_1" localSheetId="5">#REF!</definedName>
    <definedName name="Excel_BuiltIn_Print_Area_9_1_1">#REF!</definedName>
    <definedName name="Excel_BuiltIn_Print_Titles_10_1" localSheetId="5">#REF!</definedName>
    <definedName name="Excel_BuiltIn_Print_Titles_10_1">#REF!</definedName>
    <definedName name="Excel_BuiltIn_Print_Titles_11_1" localSheetId="5">#REF!</definedName>
    <definedName name="Excel_BuiltIn_Print_Titles_11_1">#REF!</definedName>
    <definedName name="Excel_BuiltIn_Print_Titles_15_1" localSheetId="3">#REF!</definedName>
    <definedName name="Excel_BuiltIn_Print_Titles_15_1" localSheetId="5">#REF!</definedName>
    <definedName name="Excel_BuiltIn_Print_Titles_15_1">#REF!</definedName>
    <definedName name="Excel_BuiltIn_Print_Titles_2_1" localSheetId="5">#REF!</definedName>
    <definedName name="Excel_BuiltIn_Print_Titles_2_1">#REF!</definedName>
    <definedName name="Excel_BuiltIn_Print_Titles_2_1_1" localSheetId="5">#REF!</definedName>
    <definedName name="Excel_BuiltIn_Print_Titles_2_1_1">#REF!</definedName>
    <definedName name="Excel_BuiltIn_Print_Titles_2_1_1_1" localSheetId="5">#REF!</definedName>
    <definedName name="Excel_BuiltIn_Print_Titles_2_1_1_1">#REF!</definedName>
    <definedName name="Excel_BuiltIn_Print_Titles_2_1_1_1_1" localSheetId="5">#REF!</definedName>
    <definedName name="Excel_BuiltIn_Print_Titles_2_1_1_1_1">#REF!</definedName>
    <definedName name="Excel_BuiltIn_Print_Titles_2_1_1_1_1_1" localSheetId="5">#REF!</definedName>
    <definedName name="Excel_BuiltIn_Print_Titles_2_1_1_1_1_1">#REF!</definedName>
    <definedName name="Excel_BuiltIn_Print_Titles_3_1_1_1_1">'[20]CPU ATRIUM ANTIGA'!#REF!</definedName>
    <definedName name="Excel_BuiltIn_Print_Titles_3_1_1_1_1_10">'[20]CPU ATRIUM ANTIGA'!#REF!</definedName>
    <definedName name="Excel_BuiltIn_Print_Titles_3_1_1_1_1_11">'[20]CPU SINAPI'!#REF!</definedName>
    <definedName name="Excel_BuiltIn_Print_Titles_3_1_1_1_1_4">'[20]CPU ATRIUM ANTIGA'!#REF!</definedName>
    <definedName name="Excel_BuiltIn_Print_Titles_3_1_1_1_1_5">'[20]CPU ATRIUM ANTIGA'!#REF!</definedName>
    <definedName name="Excel_BuiltIn_Print_Titles_3_1_1_1_1_6">'[20]CPU ATRIUM ANTIGA'!#REF!</definedName>
    <definedName name="Excel_BuiltIn_Print_Titles_3_1_1_1_1_7">'[20]CPU ATRIUM ANTIGA'!#REF!</definedName>
    <definedName name="Excel_BuiltIn_Print_Titles_3_1_1_1_1_9">'[20]CPU ATRIUM ANTIGA'!#REF!</definedName>
    <definedName name="Excel_BuiltIn_Print_Titles_3_1_1_1_11">'[20]CPU SINAPI'!#REF!</definedName>
    <definedName name="Excel_BuiltIn_Print_Titles_3_1_1_11">'[20]CPU SINAPI'!#REF!</definedName>
    <definedName name="Excel_BuiltIn_Print_Titles_3_1_11">'[20]CPU SINAPI'!#REF!</definedName>
    <definedName name="Excel_BuiltIn_Print_Titles_4_1" localSheetId="5">#REF!</definedName>
    <definedName name="Excel_BuiltIn_Print_Titles_4_1">#REF!</definedName>
    <definedName name="Excel_BuiltIn_Print_Titles_4_1_1">"$#REF!.$A$1:$AMJ$6"</definedName>
    <definedName name="Excel_BuiltIn_Print_Titles_4_1_10" localSheetId="5">#REF!</definedName>
    <definedName name="Excel_BuiltIn_Print_Titles_4_1_10">#REF!</definedName>
    <definedName name="Excel_BuiltIn_Print_Titles_4_1_11" localSheetId="5">#REF!</definedName>
    <definedName name="Excel_BuiltIn_Print_Titles_4_1_11">#REF!</definedName>
    <definedName name="Excel_BuiltIn_Print_Titles_4_1_4" localSheetId="5">#REF!</definedName>
    <definedName name="Excel_BuiltIn_Print_Titles_4_1_4">#REF!</definedName>
    <definedName name="Excel_BuiltIn_Print_Titles_4_1_5" localSheetId="5">#REF!</definedName>
    <definedName name="Excel_BuiltIn_Print_Titles_4_1_5">#REF!</definedName>
    <definedName name="Excel_BuiltIn_Print_Titles_4_1_6" localSheetId="5">#REF!</definedName>
    <definedName name="Excel_BuiltIn_Print_Titles_4_1_6">#REF!</definedName>
    <definedName name="Excel_BuiltIn_Print_Titles_4_1_7" localSheetId="5">#REF!</definedName>
    <definedName name="Excel_BuiltIn_Print_Titles_4_1_7">#REF!</definedName>
    <definedName name="Excel_BuiltIn_Print_Titles_4_1_9" localSheetId="5">#REF!</definedName>
    <definedName name="Excel_BuiltIn_Print_Titles_4_1_9">#REF!</definedName>
    <definedName name="Excel_BuiltIn_Print_Titles_6">"$#REF!.$A$1:$AMJ$6"</definedName>
    <definedName name="Excel_BuiltIn_Print_Titles_6_1" localSheetId="5">#REF!</definedName>
    <definedName name="Excel_BuiltIn_Print_Titles_6_1">#REF!</definedName>
    <definedName name="Excel_BuiltIn_Print_Titles_7_1" localSheetId="5">#REF!</definedName>
    <definedName name="Excel_BuiltIn_Print_Titles_7_1">#REF!</definedName>
    <definedName name="Excel_BuiltIn_Print_Titles_9_1" localSheetId="5">#REF!</definedName>
    <definedName name="Excel_BuiltIn_Print_Titles_9_1">#REF!</definedName>
    <definedName name="exe" localSheetId="5">#REF!</definedName>
    <definedName name="exe">#REF!</definedName>
    <definedName name="exm">[14]Insumos!$E$1001</definedName>
    <definedName name="exp">[14]Insumos!$E$1040</definedName>
    <definedName name="ext" localSheetId="5">#REF!</definedName>
    <definedName name="ext">#REF!</definedName>
    <definedName name="Ext_pista_prev">[27]Peguntas!$B$2</definedName>
    <definedName name="Ext_pista_revis">[27]Peguntas!$B$3</definedName>
    <definedName name="Ext_rev">[18]Texto!$B$7</definedName>
    <definedName name="Extensao">[44]Nomes!$A$5</definedName>
    <definedName name="extensao_calcamento">'[25]Memoria area'!$G$47</definedName>
    <definedName name="ExtensaoPrev" localSheetId="5">#REF!</definedName>
    <definedName name="ExtensaoPrev">#REF!</definedName>
    <definedName name="ExtensaoRev" localSheetId="5">#REF!</definedName>
    <definedName name="ExtensaoRev">#REF!</definedName>
    <definedName name="Extenso" localSheetId="3">'DMT PEDRA'!Extenso</definedName>
    <definedName name="Extenso">#N/A</definedName>
    <definedName name="face">[14]Insumos!$E$526</definedName>
    <definedName name="fad2x10">[14]Insumos!$E$882</definedName>
    <definedName name="fapi">[14]Insumos!$E$525</definedName>
    <definedName name="FATURAMENTO">#N/A</definedName>
    <definedName name="fc1a">'[24]PRO-08'!#REF!</definedName>
    <definedName name="FC2A">'[24]PRO-08'!#REF!</definedName>
    <definedName name="FC3A">'[24]PRO-08'!#REF!</definedName>
    <definedName name="fcd" localSheetId="5">#REF!</definedName>
    <definedName name="fcd">#REF!</definedName>
    <definedName name="fcd_11" localSheetId="5">#REF!</definedName>
    <definedName name="fcd_11">#REF!</definedName>
    <definedName name="fce">[14]Insumos!$E$559</definedName>
    <definedName name="fcm">[14]Insumos!$E$225</definedName>
    <definedName name="fcpr">[14]Insumos!$E$120</definedName>
    <definedName name="fds" localSheetId="5">#REF!</definedName>
    <definedName name="fds">#REF!</definedName>
    <definedName name="fdsa" localSheetId="5">#REF!</definedName>
    <definedName name="fdsa">#REF!</definedName>
    <definedName name="fe" localSheetId="5">#REF!</definedName>
    <definedName name="fe">#REF!</definedName>
    <definedName name="fer">[14]Insumos!$E$110</definedName>
    <definedName name="FFFFFF" localSheetId="5" hidden="1">#REF!</definedName>
    <definedName name="FFFFFF" hidden="1">#REF!</definedName>
    <definedName name="fgl">[14]Insumos!$E$195</definedName>
    <definedName name="fglr">[14]Insumos!$E$196</definedName>
    <definedName name="fgv_Indice_atual">[45]FGV!$C$8:$V$20</definedName>
    <definedName name="fgv_Linha_atual">[45]FGV!$W$11</definedName>
    <definedName name="fili">[14]Insumos!$E$664</definedName>
    <definedName name="filp">[14]Insumos!$E$663</definedName>
    <definedName name="finan_t">[27]Peguntas!$B$50</definedName>
    <definedName name="fioa4">[14]Insumos!$E$522</definedName>
    <definedName name="fioa6">[14]Insumos!$E$523</definedName>
    <definedName name="fiom">[14]Insumos!$E$524</definedName>
    <definedName name="fiot2x0.6">[14]Insumos!$E$520</definedName>
    <definedName name="fiot4x0.6">[14]Insumos!$E$521</definedName>
    <definedName name="fluxo">'[46]450'!#REF!</definedName>
    <definedName name="FOLHA" localSheetId="5">[28]DADOS!$E$5</definedName>
    <definedName name="FOLHA">[43]DADOS!$E$5</definedName>
    <definedName name="FONTE" localSheetId="5">[28]DADOS!$B$5</definedName>
    <definedName name="FONTE">[29]DADOS!$B$5</definedName>
    <definedName name="For_qd_cs">[47]Parametros!$C$4</definedName>
    <definedName name="For_qd_tx">[47]Parametros!$B$4</definedName>
    <definedName name="fpvc">[14]Insumos!$E$198</definedName>
    <definedName name="frc">[14]Insumos!$E$377</definedName>
    <definedName name="fri">[14]Insumos!$E$157</definedName>
    <definedName name="frio" localSheetId="5">#REF!</definedName>
    <definedName name="frio">#REF!</definedName>
    <definedName name="frp">[14]Insumos!$E$194</definedName>
    <definedName name="FS" localSheetId="5">#REF!</definedName>
    <definedName name="FS">#REF!</definedName>
    <definedName name="fsa" localSheetId="5">#REF!</definedName>
    <definedName name="fsa">#REF!</definedName>
    <definedName name="FT" localSheetId="5">#REF!</definedName>
    <definedName name="FT">#REF!</definedName>
    <definedName name="ftp">[14]Insumos!$E$197</definedName>
    <definedName name="fuel" localSheetId="5">#REF!</definedName>
    <definedName name="fuel">#REF!</definedName>
    <definedName name="fusiv">[32]INSUMOS!$E$250</definedName>
    <definedName name="G" localSheetId="5">#REF!</definedName>
    <definedName name="G">#REF!</definedName>
    <definedName name="gas" localSheetId="5">#REF!</definedName>
    <definedName name="gas">#REF!</definedName>
    <definedName name="GASOL_16">[30]INVENTÁRIO!$D$6</definedName>
    <definedName name="GASOL_17">[30]INVENTÁRIO!$D$6</definedName>
    <definedName name="GASOL_2">[30]INVENTÁRIO!$D$6</definedName>
    <definedName name="GASOL_6">[31]INVENTÁRIO!$D$6</definedName>
    <definedName name="gdc">[15]INSUMOS!$E$105</definedName>
    <definedName name="GFD" localSheetId="5">#REF!</definedName>
    <definedName name="GFD">#REF!</definedName>
    <definedName name="gfv" localSheetId="5">#REF!</definedName>
    <definedName name="gfv">#REF!</definedName>
    <definedName name="ggm" localSheetId="5">#REF!</definedName>
    <definedName name="ggm">#REF!</definedName>
    <definedName name="ghb" localSheetId="5">#REF!</definedName>
    <definedName name="ghb">#REF!</definedName>
    <definedName name="ghb_11" localSheetId="5">#REF!</definedName>
    <definedName name="ghb_11">#REF!</definedName>
    <definedName name="ghj" localSheetId="5">#REF!</definedName>
    <definedName name="ghj">#REF!</definedName>
    <definedName name="gml">[14]Insumos!$E$361</definedName>
    <definedName name="gon">[14]Insumos!$E$382</definedName>
    <definedName name="graf">[11]Insumos!$E$90</definedName>
    <definedName name="GRDI" localSheetId="5">#REF!</definedName>
    <definedName name="GRDI">#REF!</definedName>
    <definedName name="GRDP" localSheetId="5">#REF!</definedName>
    <definedName name="GRDP">#REF!</definedName>
    <definedName name="grfm">[14]Insumos!$E$308</definedName>
    <definedName name="grfm160">[14]Insumos!$E$309</definedName>
    <definedName name="grfm230">[14]Insumos!$E$310</definedName>
    <definedName name="GRI" localSheetId="5">#REF!</definedName>
    <definedName name="GRI">#REF!</definedName>
    <definedName name="grm">[14]Insumos!$E$138</definedName>
    <definedName name="GRP" localSheetId="5">#REF!</definedName>
    <definedName name="GRP">#REF!</definedName>
    <definedName name="grx">[14]Insumos!$E$910</definedName>
    <definedName name="gvc" localSheetId="5">#REF!</definedName>
    <definedName name="gvc">#REF!</definedName>
    <definedName name="gvc_11" localSheetId="5">#REF!</definedName>
    <definedName name="gvc_11">#REF!</definedName>
    <definedName name="hi" localSheetId="5">#REF!</definedName>
    <definedName name="hi">#REF!</definedName>
    <definedName name="HJN" localSheetId="5">#REF!</definedName>
    <definedName name="HJN">#REF!</definedName>
    <definedName name="HJN_11" localSheetId="5">#REF!</definedName>
    <definedName name="HJN_11">#REF!</definedName>
    <definedName name="hora" localSheetId="5">#REF!</definedName>
    <definedName name="hora">#REF!</definedName>
    <definedName name="HTML_CodePage" hidden="1">1252</definedName>
    <definedName name="HTML_Control" localSheetId="3" hidden="1">{"'Índice'!$A$1:$K$49"}</definedName>
    <definedName name="HTML_Control" localSheetId="5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cf">[28]DADOS!$F$9</definedName>
    <definedName name="IE_001">[12]Equipamentos!$D$4</definedName>
    <definedName name="IE_006">[12]Equipamentos!$D$5</definedName>
    <definedName name="IE_007">[13]Equipamentos!$D$6</definedName>
    <definedName name="IE_009">[12]Equipamentos!$D$7</definedName>
    <definedName name="IE_013">[12]Equipamentos!$D$8</definedName>
    <definedName name="IE_016">[12]Equipamentos!$D$9</definedName>
    <definedName name="IE_101">[13]Equipamentos!$D$10</definedName>
    <definedName name="IE_105">[13]Equipamentos!$D$11</definedName>
    <definedName name="IE_107">[13]Equipamentos!$D$12</definedName>
    <definedName name="IE_110">[12]Equipamentos!$D$13</definedName>
    <definedName name="IE_111">[13]Equipamentos!$D$14</definedName>
    <definedName name="IE_112">[13]Equipamentos!$D$15</definedName>
    <definedName name="IE_113">[13]Equipamentos!$D$16</definedName>
    <definedName name="IE_116">[12]Equipamentos!$D$17</definedName>
    <definedName name="IE_118">[13]Equipamentos!$D$18</definedName>
    <definedName name="IE_119">[13]Equipamentos!$D$19</definedName>
    <definedName name="IE_122">[13]Equipamentos!$D$20</definedName>
    <definedName name="IE_123">[13]Equipamentos!$D$21</definedName>
    <definedName name="IE_208">[12]Equipamentos!$D$22</definedName>
    <definedName name="IE_209">[12]Equipamentos!$D$23</definedName>
    <definedName name="IE_302">[12]Equipamentos!$D$24</definedName>
    <definedName name="IE_304">[12]Equipamentos!$D$25</definedName>
    <definedName name="IE_306">[13]Equipamentos!$D$26</definedName>
    <definedName name="IE_343">[13]Equipamentos!$D$27</definedName>
    <definedName name="IE_400">[12]Equipamentos!$D$28</definedName>
    <definedName name="IE_402">[12]Equipamentos!$D$29</definedName>
    <definedName name="IE_406">[12]Equipamentos!$D$30</definedName>
    <definedName name="IE_408">[12]Equipamentos!$D$31</definedName>
    <definedName name="IE_410">[12]Equipamentos!$D$32</definedName>
    <definedName name="IE_416">[13]Equipamentos!$D$34</definedName>
    <definedName name="IE_502">[13]Equipamentos!$D$35</definedName>
    <definedName name="IE_507">[12]Equipamentos!$D$36</definedName>
    <definedName name="IE_508">[13]Equipamentos!$D$37</definedName>
    <definedName name="IE_509">[12]Equipamentos!$D$38</definedName>
    <definedName name="IE_601">[13]Equipamentos!$D$39</definedName>
    <definedName name="IE_602">[13]Equipamentos!$D$40</definedName>
    <definedName name="IE_904">[12]Equipamentos!$D$41</definedName>
    <definedName name="IE_906">[12]Equipamentos!$D$42</definedName>
    <definedName name="IE_914">[12]Equipamentos!$D$43</definedName>
    <definedName name="IE_922">[13]Equipamentos!$D$44</definedName>
    <definedName name="II">#N/A</definedName>
    <definedName name="IM" localSheetId="5">#REF!</definedName>
    <definedName name="IM">#REF!</definedName>
    <definedName name="IMP" localSheetId="5">#REF!</definedName>
    <definedName name="IMP">#REF!</definedName>
    <definedName name="IMP_2" localSheetId="5">#REF!</definedName>
    <definedName name="IMP_2">#REF!</definedName>
    <definedName name="imprimacao">'[48]Memorial Pista'!$H$219</definedName>
    <definedName name="Imprimacao_larg">[27]Peguntas!$B$23</definedName>
    <definedName name="Imprimacao_m2">[18]memoria!$N$182</definedName>
    <definedName name="Indice_atual">[23]Indices!$C$8:$V$20</definedName>
    <definedName name="Indice_lin_anter">[23]Indices!$X$40</definedName>
    <definedName name="Indice_lin_atual">[23]Indices!$X$20</definedName>
    <definedName name="insumos">[39]Insumos!$A$1:$D$5214</definedName>
    <definedName name="INSUMOS_JAN_14_COM_DES" localSheetId="3">'[49]INSUMOS JAN 14 COM DES.'!$1:$1048576</definedName>
    <definedName name="INSUMOS_JAN_14_COM_DES">'[49]INSUMOS JAN 14 COM DES.'!$1:$1048576</definedName>
    <definedName name="INSUMOS_MATERIAIS" localSheetId="3">OFFSET('[50]Insumos - Materiais'!$A$1,1,0,COUNT('[50]Insumos - Materiais'!$A:$A),COUNTA('[50]Insumos - Materiais'!$1:$1))</definedName>
    <definedName name="INSUMOS_MATERIAIS">OFFSET('[50]Insumos - Materiais'!$A$1,1,0,COUNT('[50]Insumos - Materiais'!$A:$A),COUNTA('[50]Insumos - Materiais'!$1:$1))</definedName>
    <definedName name="int">[14]Insumos!$E$554</definedName>
    <definedName name="inte">[14]Insumos!$E$553</definedName>
    <definedName name="ipc">[14]Insumos!$E$440</definedName>
    <definedName name="ipf">[14]Insumos!$E$441</definedName>
    <definedName name="Item" localSheetId="5">#REF!</definedName>
    <definedName name="Item">#REF!</definedName>
    <definedName name="ittp1">[14]Insumos!$E$477</definedName>
    <definedName name="itu">[14]Insumos!$E$469</definedName>
    <definedName name="itup1">[14]Insumos!$E$473</definedName>
    <definedName name="itup2">[14]Insumos!$E$474</definedName>
    <definedName name="itup3">[14]Insumos!$E$475</definedName>
    <definedName name="j" localSheetId="5">#REF!</definedName>
    <definedName name="j">#REF!</definedName>
    <definedName name="jaav">[14]Insumos!$E$323</definedName>
    <definedName name="jaav110x110">[14]Insumos!$E$327</definedName>
    <definedName name="jaav130x110">[14]Insumos!$E$328</definedName>
    <definedName name="jaav30x110">[14]Insumos!$E$325</definedName>
    <definedName name="jaav45x110">[14]Insumos!$E$326</definedName>
    <definedName name="jaav80x40">[14]Insumos!$E$324</definedName>
    <definedName name="jaf">[14]Insumos!$E$320</definedName>
    <definedName name="jdp">[14]Insumos!$E$1069</definedName>
    <definedName name="jef">[14]Insumos!$E$322</definedName>
    <definedName name="jfr100x110">[14]Insumos!$E$321</definedName>
    <definedName name="jla1\220">[15]INSUMOS!$E$121</definedName>
    <definedName name="jla1_220">[14]Insumos!$E$601</definedName>
    <definedName name="jmv">[14]Insumos!$E$329</definedName>
    <definedName name="jmv110x110">[14]Insumos!$E$333</definedName>
    <definedName name="jmv130x110">[14]Insumos!$E$334</definedName>
    <definedName name="jmv30x110">[14]Insumos!$E$331</definedName>
    <definedName name="jmv45x110">[14]Insumos!$E$332</definedName>
    <definedName name="jmv80x40">[14]Insumos!$E$330</definedName>
    <definedName name="jpim">[14]Insumos!$E$335</definedName>
    <definedName name="JRS" localSheetId="5">#REF!</definedName>
    <definedName name="JRS">#REF!</definedName>
    <definedName name="jtp1.5x3">[14]Insumos!$E$967</definedName>
    <definedName name="jtp2x3">[14]Insumos!$E$966</definedName>
    <definedName name="jvm100x110">[14]Insumos!$E$359</definedName>
    <definedName name="jvm180x110">[14]Insumos!$E$360</definedName>
    <definedName name="jvtf130x105">[14]Insumos!$E$365</definedName>
    <definedName name="jvtf135x50">[14]Insumos!$E$366</definedName>
    <definedName name="jvtt130x105">[14]Insumos!$E$367</definedName>
    <definedName name="jvtt135x50">[14]Insumos!$E$364</definedName>
    <definedName name="k" localSheetId="5">#REF!</definedName>
    <definedName name="k">#REF!</definedName>
    <definedName name="KJH" localSheetId="5">#REF!</definedName>
    <definedName name="KJH">#REF!</definedName>
    <definedName name="KK" localSheetId="5">#REF!</definedName>
    <definedName name="KK">#REF!</definedName>
    <definedName name="klar">[14]Insumos!$E$594</definedName>
    <definedName name="km" localSheetId="5">#REF!</definedName>
    <definedName name="km">#REF!</definedName>
    <definedName name="KM.406.407" localSheetId="5">#REF!</definedName>
    <definedName name="KM.406.407">#REF!</definedName>
    <definedName name="kwh" localSheetId="5">#REF!</definedName>
    <definedName name="kwh">#REF!</definedName>
    <definedName name="l_2">[45]Dados!$B$69</definedName>
    <definedName name="l_4">[45]Dados!$B$71</definedName>
    <definedName name="ladh1">[14]Insumos!$E$139</definedName>
    <definedName name="ladh2">[14]Insumos!$E$140</definedName>
    <definedName name="ladh3">[14]Insumos!$E$141</definedName>
    <definedName name="LAG" localSheetId="5">#REF!</definedName>
    <definedName name="LAG">#REF!</definedName>
    <definedName name="LARANJEIRAS">#N/A</definedName>
    <definedName name="LDI" localSheetId="5">#REF!</definedName>
    <definedName name="LDI">#REF!</definedName>
    <definedName name="ldr25x20" localSheetId="5">#REF!</definedName>
    <definedName name="ldr25x20">#REF!</definedName>
    <definedName name="ldr32x20" localSheetId="5">#REF!</definedName>
    <definedName name="ldr32x20">#REF!</definedName>
    <definedName name="ldr32x25" localSheetId="5">#REF!</definedName>
    <definedName name="ldr32x25">#REF!</definedName>
    <definedName name="LEI" localSheetId="5">[28]DADOS!$B$9</definedName>
    <definedName name="LEI">[29]DADOS!$H$5</definedName>
    <definedName name="lfl2x40">[14]Insumos!$E$458</definedName>
    <definedName name="liga1" localSheetId="5">#REF!</definedName>
    <definedName name="liga1">#REF!</definedName>
    <definedName name="liga2" localSheetId="5">#REF!</definedName>
    <definedName name="liga2">#REF!</definedName>
    <definedName name="liga3" localSheetId="5">#REF!</definedName>
    <definedName name="liga3">#REF!</definedName>
    <definedName name="lige1" localSheetId="5">#REF!</definedName>
    <definedName name="lige1">#REF!</definedName>
    <definedName name="lige2" localSheetId="5">#REF!</definedName>
    <definedName name="lige2">#REF!</definedName>
    <definedName name="lige3" localSheetId="5">#REF!</definedName>
    <definedName name="lige3">#REF!</definedName>
    <definedName name="LILASDRENA" localSheetId="5">#REF!</definedName>
    <definedName name="LILASDRENA">#REF!</definedName>
    <definedName name="lim">[14]Insumos!$E$1039</definedName>
    <definedName name="limcount" hidden="1">1</definedName>
    <definedName name="liquida">[23]medicao!$L$86</definedName>
    <definedName name="lix">[14]Insumos!$E$952</definedName>
    <definedName name="lkj" localSheetId="5">#REF!</definedName>
    <definedName name="lkj">#REF!</definedName>
    <definedName name="llb">[14]Insumos!$E$758</definedName>
    <definedName name="llbcs">[14]Insumos!$E$759</definedName>
    <definedName name="lnm">[14]Insumos!$E$232</definedName>
    <definedName name="Local" hidden="1">""</definedName>
    <definedName name="lpb">[14]Insumos!$E$757</definedName>
    <definedName name="lpfl20">[14]Insumos!$E$452</definedName>
    <definedName name="lpfl40">[14]Insumos!$E$451</definedName>
    <definedName name="lpm8f">[14]Insumos!$E$191</definedName>
    <definedName name="lpm8p">[14]Insumos!$E$192</definedName>
    <definedName name="lpmp">[14]Insumos!$E$193</definedName>
    <definedName name="LRANJA">'[51]CUSTO ZONA SUL'!$A$3:$N$21</definedName>
    <definedName name="LS" localSheetId="5">#REF!</definedName>
    <definedName name="LS">#REF!</definedName>
    <definedName name="LSO" localSheetId="5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5">#REF!</definedName>
    <definedName name="LSOP">#REF!</definedName>
    <definedName name="lta">[14]Insumos!$E$945</definedName>
    <definedName name="lub">[14]Insumos!$E$909</definedName>
    <definedName name="luv">[14]Insumos!$E$985</definedName>
    <definedName name="lvg12050\1">[15]INSUMOS!$E$149</definedName>
    <definedName name="lvp1\2">[15]INSUMOS!$E$170</definedName>
    <definedName name="lvp1_2">[14]Insumos!$E$668</definedName>
    <definedName name="lxa">[14]Insumos!$E$870</definedName>
    <definedName name="M_100">[12]Materiais!$B$12</definedName>
    <definedName name="M_202">[12]Materiais!$B$17</definedName>
    <definedName name="M_205">[12]Materiais!$B$18</definedName>
    <definedName name="M_210">[12]Materiais!$B$19</definedName>
    <definedName name="M_211">[13]Materiais!$B$20</definedName>
    <definedName name="M_319">[12]Materiais!$B$21</definedName>
    <definedName name="M_320">[12]Materiais!$B$22</definedName>
    <definedName name="M_321">[12]Materiais!$B$23</definedName>
    <definedName name="M_334">[12]Materiais!$B$24</definedName>
    <definedName name="M_335">[12]Materiais!$B$25</definedName>
    <definedName name="M_343">[12]Materiais!$B$26</definedName>
    <definedName name="M_346">[12]Materiais!$B$27</definedName>
    <definedName name="M_405">[12]Materiais!$B$28</definedName>
    <definedName name="M_406">[12]Materiais!$B$29</definedName>
    <definedName name="M_408">[12]Materiais!$B$30</definedName>
    <definedName name="M_413">[12]Materiais!$B$31</definedName>
    <definedName name="M_420">[12]Materiais!$B$32</definedName>
    <definedName name="M_421">[12]Materiais!$B$33</definedName>
    <definedName name="M_601">[13]Materiais!$B$34</definedName>
    <definedName name="M_607">[12]Materiais!$B$35</definedName>
    <definedName name="M_608">[12]Materiais!$B$36</definedName>
    <definedName name="M_609">[13]Materiais!$B$37</definedName>
    <definedName name="M_611">[13]Materiais!$B$38</definedName>
    <definedName name="M_615">[13]Materiais!$B$39</definedName>
    <definedName name="M_616">[13]Materiais!$B$40</definedName>
    <definedName name="M_619">[13]Materiais!$B$41</definedName>
    <definedName name="M_621">[12]Materiais!$B$42</definedName>
    <definedName name="M_702">[12]Materiais!$B$43</definedName>
    <definedName name="M_704">[12]Materiais!$B$44</definedName>
    <definedName name="M_710">[12]Materiais!$B$45</definedName>
    <definedName name="m_800">[12]Materiais!$B$46</definedName>
    <definedName name="M_905">[13]Materiais!$B$47</definedName>
    <definedName name="M_912">[12]Materiais!$B$48</definedName>
    <definedName name="M_965">[13]Materiais!$B$49</definedName>
    <definedName name="M_969">[13]Materiais!$B$50</definedName>
    <definedName name="M_970">[12]Materiais!$B$51</definedName>
    <definedName name="M_972">[13]Materiais!$B$52</definedName>
    <definedName name="M_973">[13]Materiais!$B$53</definedName>
    <definedName name="M_975">[13]Materiais!$B$54</definedName>
    <definedName name="M_980">[12]Materiais!$B$55</definedName>
    <definedName name="MAAUQ" localSheetId="5">#REF!</definedName>
    <definedName name="MAAUQ">#REF!</definedName>
    <definedName name="mad">[14]Insumos!$E$227</definedName>
    <definedName name="mao_de_obra" localSheetId="5">#REF!</definedName>
    <definedName name="mao_de_obra">#REF!</definedName>
    <definedName name="MÃODEOBRA_14">'[52]Escala salarial'!$A$29:$F$57</definedName>
    <definedName name="MÃODEOBRA_15">'[52]Escala salarial'!$A$29:$F$57</definedName>
    <definedName name="MÃODEOBRA_16">'[52]Escala salarial'!$A$29:$F$57</definedName>
    <definedName name="MÃODEOBRA_34">'[52]Escala salarial'!$A$29:$F$57</definedName>
    <definedName name="MÃODEOBRA_35">'[52]Escala salarial'!$A$29:$F$57</definedName>
    <definedName name="MÃODEOBRA_36">'[52]Escala salarial'!$A$29:$F$57</definedName>
    <definedName name="MÃODEOBRA_37">'[52]Escala salarial'!$A$29:$F$57</definedName>
    <definedName name="MÃODEOBRA_38">'[52]Escala salarial'!$A$29:$F$57</definedName>
    <definedName name="map">[14]Insumos!$E$859</definedName>
    <definedName name="mas">[14]Insumos!$E$48</definedName>
    <definedName name="material" localSheetId="5">#REF!</definedName>
    <definedName name="material">#REF!</definedName>
    <definedName name="matex">[14]Insumos!$E$1066</definedName>
    <definedName name="MBBI" localSheetId="5">#REF!</definedName>
    <definedName name="MBBI">#REF!</definedName>
    <definedName name="MBBP" localSheetId="5">#REF!</definedName>
    <definedName name="MBBP">#REF!</definedName>
    <definedName name="mbo">[14]Insumos!$E$860</definedName>
    <definedName name="mbp">[14]Insumos!$E$858</definedName>
    <definedName name="mdn">[15]INSUMOS!$E$104</definedName>
    <definedName name="mdoinstal" localSheetId="5">#REF!</definedName>
    <definedName name="mdoinstal">#REF!</definedName>
    <definedName name="MED" localSheetId="5">#REF!</definedName>
    <definedName name="MED">#REF!</definedName>
    <definedName name="Medição" localSheetId="5">#REF!</definedName>
    <definedName name="Medição">#REF!</definedName>
    <definedName name="memori" localSheetId="3">'DMT PEDRA'!memori</definedName>
    <definedName name="memori">#N/A</definedName>
    <definedName name="MEMORIA" localSheetId="3">'DMT PEDRA'!MEMORIA</definedName>
    <definedName name="MEMORIA">#N/A</definedName>
    <definedName name="memoria_brita" localSheetId="3">[25]MEM!#REF!</definedName>
    <definedName name="memoria_brita">[25]MEM!#REF!</definedName>
    <definedName name="memoria_cap5070">[25]MEM!$J$67</definedName>
    <definedName name="memoria_cbuq" localSheetId="5">#REF!</definedName>
    <definedName name="memoria_cbuq">#REF!</definedName>
    <definedName name="memoria_filler" localSheetId="3">[25]MEM!#REF!</definedName>
    <definedName name="memoria_filler">[25]MEM!#REF!</definedName>
    <definedName name="memoria_pintura" localSheetId="3">[25]MEM!#REF!</definedName>
    <definedName name="memoria_pintura">[25]MEM!#REF!</definedName>
    <definedName name="memoria_qdade">[53]memoria!$N$1</definedName>
    <definedName name="memoria_quant">[54]Memoria!$I$1</definedName>
    <definedName name="memoria_rev_deflator">'[45]Memoria-rev'!$G$19</definedName>
    <definedName name="memoria_rev_quant">'[45]Memoria-rev'!$L$1</definedName>
    <definedName name="memoria_rev_terra">'[45]Memoria-rev'!$A$111:$G$127</definedName>
    <definedName name="memoria_RR1C">[25]MEM!$J$61</definedName>
    <definedName name="memoria_trans_areia">[25]MEM!$J$80</definedName>
    <definedName name="memoria_trans_brita" localSheetId="3">[25]MEM!#REF!</definedName>
    <definedName name="memoria_trans_brita">[25]MEM!#REF!</definedName>
    <definedName name="memoria_trans_cbuq">[25]MEM!$J$73</definedName>
    <definedName name="memoria_trans_filler">[25]MEM!$J$94</definedName>
    <definedName name="MEMORIA95KMTSD">[55]Memoria!$B$2:$K$769</definedName>
    <definedName name="MemoriaNazare1">'[56]Memoria de Cálculo '!$A$12:$F$225</definedName>
    <definedName name="MEMORIATSD95KM">[55]Memoria!$B$2:$K$769</definedName>
    <definedName name="mfgi11_2">[14]Insumos!$E$726</definedName>
    <definedName name="mgr">[14]Insumos!$E$187</definedName>
    <definedName name="mimp1">[14]Insumos!$E$887</definedName>
    <definedName name="mimp2">[14]Insumos!$E$888</definedName>
    <definedName name="mlb">[14]Insumos!$E$777</definedName>
    <definedName name="mmt">[14]Insumos!$E$925</definedName>
    <definedName name="MNI" localSheetId="5">#REF!</definedName>
    <definedName name="MNI">#REF!</definedName>
    <definedName name="MNP" localSheetId="5">#REF!</definedName>
    <definedName name="MNP">#REF!</definedName>
    <definedName name="MNVI" localSheetId="5">#REF!</definedName>
    <definedName name="MNVI">#REF!</definedName>
    <definedName name="MNVP" localSheetId="5">#REF!</definedName>
    <definedName name="MNVP">#REF!</definedName>
    <definedName name="mob" localSheetId="5">#REF!</definedName>
    <definedName name="mob">#REF!</definedName>
    <definedName name="mobra">[57]comp1!#REF!</definedName>
    <definedName name="Modelo" localSheetId="5" hidden="1">#REF!</definedName>
    <definedName name="Modelo" hidden="1">#REF!</definedName>
    <definedName name="módulo1.Extenso" localSheetId="3">'DMT PEDRA'!módulo1.Extenso</definedName>
    <definedName name="módulo1.Extenso">#N/A</definedName>
    <definedName name="momento_j1">[27]memoria!$G$136</definedName>
    <definedName name="momento_j2">[27]memoria!$G$162</definedName>
    <definedName name="mot">[14]Insumos!$E$1022</definedName>
    <definedName name="mou1.5">[14]Insumos!$E$213</definedName>
    <definedName name="mp10.3_4">[14]Insumos!$E$1007</definedName>
    <definedName name="mp50.1_2">[14]Insumos!$E$1008</definedName>
    <definedName name="mpm2.5">[15]INSUMOS!$E$174</definedName>
    <definedName name="mpt">[14]Insumos!$E$558</definedName>
    <definedName name="mqp">[14]Insumos!$E$968</definedName>
    <definedName name="mrm">[14]Insumos!$E$1003</definedName>
    <definedName name="MS621I" localSheetId="5">#REF!</definedName>
    <definedName name="MS621I">#REF!</definedName>
    <definedName name="MS621P" localSheetId="5">#REF!</definedName>
    <definedName name="MS621P">#REF!</definedName>
    <definedName name="msv">[14]Insumos!$E$672</definedName>
    <definedName name="mud">[14]Insumos!$E$904</definedName>
    <definedName name="MUNCKI" localSheetId="5">#REF!</definedName>
    <definedName name="MUNCKI">#REF!</definedName>
    <definedName name="MUNCKP" localSheetId="5">#REF!</definedName>
    <definedName name="MUNCKP">#REF!</definedName>
    <definedName name="mvb">[14]Insumos!$E$901</definedName>
    <definedName name="n">[37]Equipamentos!$B$3:$C$57</definedName>
    <definedName name="N." localSheetId="5">#REF!</definedName>
    <definedName name="N.">#REF!</definedName>
    <definedName name="ncg">[14]Insumos!$E$949</definedName>
    <definedName name="ncp">[14]Insumos!$E$950</definedName>
    <definedName name="neo">[14]Insumos!$E$956</definedName>
    <definedName name="nip1_2">[14]Insumos!$E$617</definedName>
    <definedName name="nip11_2">[14]Insumos!$E$619</definedName>
    <definedName name="nip3_4">[14]Insumos!$E$618</definedName>
    <definedName name="niv">[14]Insumos!$E$37</definedName>
    <definedName name="nivel">[14]Insumos!$E$1026</definedName>
    <definedName name="NLMo" hidden="1">6</definedName>
    <definedName name="NLMp" hidden="1">5</definedName>
    <definedName name="NLTr" hidden="1">3</definedName>
    <definedName name="nomeclatura">[17]nomeclatura!$B$3:$B$20</definedName>
    <definedName name="NTEI">'[24]PRO-08'!#REF!</definedName>
    <definedName name="objeto" localSheetId="5">#REF!</definedName>
    <definedName name="objeto">#REF!</definedName>
    <definedName name="OBRA" localSheetId="5">[28]DADOS!$A$2</definedName>
    <definedName name="OBRA">[29]DADOS!$A$2</definedName>
    <definedName name="odi">[14]Insumos!$E$908</definedName>
    <definedName name="ofc" localSheetId="5">#REF!</definedName>
    <definedName name="ofc">#REF!</definedName>
    <definedName name="ofi">[14]Insumos!$E$27</definedName>
    <definedName name="OGU">[14]Insumos!$C$6</definedName>
    <definedName name="okaaaaa" localSheetId="5" hidden="1">#REF!</definedName>
    <definedName name="okaaaaa" hidden="1">#REF!</definedName>
    <definedName name="ONERA">[29]DADOS!$F$5</definedName>
    <definedName name="OnOff" hidden="1">"ON"</definedName>
    <definedName name="OO" localSheetId="5" hidden="1">#REF!</definedName>
    <definedName name="OO" hidden="1">#REF!</definedName>
    <definedName name="oob" localSheetId="5">#REF!</definedName>
    <definedName name="oob">#REF!</definedName>
    <definedName name="OPA">'[24]PRO-08'!#REF!</definedName>
    <definedName name="orcamento">[54]Orcamento!$B$2:$I$73</definedName>
    <definedName name="orcamento_serv">[54]Orcamento!$D$1</definedName>
    <definedName name="orcamento_unid">[58]Orcamento!$E$1</definedName>
    <definedName name="ORÇAMENTO95TRANSC">'[59]Orcamento S. Deson.'!$B$3:$I$99</definedName>
    <definedName name="Ordem" localSheetId="5" hidden="1">#REF!</definedName>
    <definedName name="Ordem" hidden="1">#REF!</definedName>
    <definedName name="orgao" localSheetId="5">#REF!</definedName>
    <definedName name="orgao">#REF!</definedName>
    <definedName name="paav">[14]Insumos!$E$270</definedName>
    <definedName name="paav80x210">[14]Insumos!$E$271</definedName>
    <definedName name="paav85x210">[14]Insumos!$E$272</definedName>
    <definedName name="paav90x210">[14]Insumos!$E$273</definedName>
    <definedName name="pac">[14]Insumos!$E$781</definedName>
    <definedName name="pal60x160">[14]Insumos!$E$352</definedName>
    <definedName name="pal60x180">[14]Insumos!$E$353</definedName>
    <definedName name="pal60x210">[14]Insumos!$E$355</definedName>
    <definedName name="pal70x210">[14]Insumos!$E$356</definedName>
    <definedName name="pal80x180">[14]Insumos!$E$354</definedName>
    <definedName name="pal80x210">[14]Insumos!$E$357</definedName>
    <definedName name="Para_agua_base" localSheetId="5">#REF!</definedName>
    <definedName name="Para_agua_base">#REF!</definedName>
    <definedName name="Para_agua_dmt_base" localSheetId="5">#REF!</definedName>
    <definedName name="Para_agua_dmt_base">#REF!</definedName>
    <definedName name="Para_agua_dmt_regula" localSheetId="5">#REF!</definedName>
    <definedName name="Para_agua_dmt_regula">#REF!</definedName>
    <definedName name="Para_agua_dmt_terra" localSheetId="5">#REF!</definedName>
    <definedName name="Para_agua_dmt_terra">#REF!</definedName>
    <definedName name="Para_agua_regula" localSheetId="5">#REF!</definedName>
    <definedName name="Para_agua_regula">#REF!</definedName>
    <definedName name="Para_agua_terra" localSheetId="5">#REF!</definedName>
    <definedName name="Para_agua_terra">#REF!</definedName>
    <definedName name="Para_area_prev" localSheetId="5">#REF!</definedName>
    <definedName name="Para_area_prev">#REF!</definedName>
    <definedName name="Para_areia_dens" localSheetId="5">#REF!</definedName>
    <definedName name="Para_areia_dens">#REF!</definedName>
    <definedName name="Para_areia_dmt">[53]Paramentros!$B$60</definedName>
    <definedName name="Para_base_dens" localSheetId="5">#REF!</definedName>
    <definedName name="Para_base_dens">#REF!</definedName>
    <definedName name="Para_base_dmt" localSheetId="5">#REF!</definedName>
    <definedName name="Para_base_dmt">#REF!</definedName>
    <definedName name="Para_base_espess" localSheetId="5">#REF!</definedName>
    <definedName name="Para_base_espess">#REF!</definedName>
    <definedName name="Para_base_lar">[45]Parametros!$C$43</definedName>
    <definedName name="Para_base_larg" localSheetId="5">#REF!</definedName>
    <definedName name="Para_base_larg">#REF!</definedName>
    <definedName name="Para_brita_betume">[45]Parametros!$B$92</definedName>
    <definedName name="Para_brita_dens" localSheetId="5">#REF!</definedName>
    <definedName name="Para_brita_dens">#REF!</definedName>
    <definedName name="Para_brita_dmt_com" localSheetId="5">#REF!</definedName>
    <definedName name="Para_brita_dmt_com">#REF!</definedName>
    <definedName name="Para_brita_dmt_loc">[53]Paramentros!$B$57</definedName>
    <definedName name="Para_cbuq_areia" localSheetId="5">#REF!</definedName>
    <definedName name="Para_cbuq_areia">#REF!</definedName>
    <definedName name="Para_cbuq_brita" localSheetId="5">#REF!</definedName>
    <definedName name="Para_cbuq_brita">#REF!</definedName>
    <definedName name="Para_cbuq_cap" localSheetId="5">#REF!</definedName>
    <definedName name="Para_cbuq_cap">#REF!</definedName>
    <definedName name="Para_cbuq_dens" localSheetId="5">#REF!</definedName>
    <definedName name="Para_cbuq_dens">#REF!</definedName>
    <definedName name="Para_cbuq_dmt">[53]Paramentros!$B$46</definedName>
    <definedName name="Para_cbuq_espess" localSheetId="5">#REF!</definedName>
    <definedName name="Para_cbuq_espess">#REF!</definedName>
    <definedName name="Para_cbuq_filler" localSheetId="5">#REF!</definedName>
    <definedName name="Para_cbuq_filler">#REF!</definedName>
    <definedName name="Para_cbuq_larg" localSheetId="5">#REF!</definedName>
    <definedName name="Para_cbuq_larg">#REF!</definedName>
    <definedName name="Para_cm30">[45]Parametros!$B$90</definedName>
    <definedName name="Para_desmatemento" localSheetId="5">#REF!</definedName>
    <definedName name="Para_desmatemento">#REF!</definedName>
    <definedName name="para_dmt">[45]Parametros!$B$84</definedName>
    <definedName name="Para_empola">[45]Parametros!$B$87</definedName>
    <definedName name="Para_empolamento" localSheetId="5">#REF!</definedName>
    <definedName name="Para_empolamento">#REF!</definedName>
    <definedName name="Para_estaca_final_int">[45]Parametros!$C$18</definedName>
    <definedName name="Para_Ext_PistaSimple">[45]Parametros!$C$12</definedName>
    <definedName name="Para_extensao_prev" localSheetId="5">#REF!</definedName>
    <definedName name="Para_extensao_prev">#REF!</definedName>
    <definedName name="Para_filler_dmt">[53]Paramentros!$B$63</definedName>
    <definedName name="Para_fin_dec" localSheetId="5">#REF!</definedName>
    <definedName name="Para_fin_dec">#REF!</definedName>
    <definedName name="Para_fin_tx" localSheetId="5">#REF!</definedName>
    <definedName name="Para_fin_tx">#REF!</definedName>
    <definedName name="Para_imprima_ext">[45]Parametros!$C$49</definedName>
    <definedName name="Para_imprima_lar">[45]Parametros!$C$50</definedName>
    <definedName name="Para_imprimacao_larg" localSheetId="5">#REF!</definedName>
    <definedName name="Para_imprimacao_larg">#REF!</definedName>
    <definedName name="Para_imprimacao_taxa" localSheetId="5">#REF!</definedName>
    <definedName name="Para_imprimacao_taxa">#REF!</definedName>
    <definedName name="Para_inter_2">[45]Parametros!$C$24</definedName>
    <definedName name="Para_intersecao" localSheetId="5">#REF!</definedName>
    <definedName name="Para_intersecao">#REF!</definedName>
    <definedName name="Para_madeira_dmt_ponte">[45]Parametros!$C$98</definedName>
    <definedName name="Para_pintura_larg" localSheetId="5">#REF!</definedName>
    <definedName name="Para_pintura_larg">#REF!</definedName>
    <definedName name="Para_pintura_taxa" localSheetId="5">#REF!</definedName>
    <definedName name="Para_pintura_taxa">#REF!</definedName>
    <definedName name="Para_qda_dec" localSheetId="5">#REF!</definedName>
    <definedName name="Para_qda_dec">#REF!</definedName>
    <definedName name="Para_qda_tx" localSheetId="5">#REF!</definedName>
    <definedName name="Para_qda_tx">#REF!</definedName>
    <definedName name="Para_regula_espes" localSheetId="5">#REF!</definedName>
    <definedName name="Para_regula_espes">#REF!</definedName>
    <definedName name="Para_regula_lar">[45]Parametros!$C$39</definedName>
    <definedName name="Para_regula_larg" localSheetId="5">#REF!</definedName>
    <definedName name="Para_regula_larg">#REF!</definedName>
    <definedName name="Para_roco" localSheetId="5">#REF!</definedName>
    <definedName name="Para_roco">#REF!</definedName>
    <definedName name="Para_sub">[45]Parametros!$B$77</definedName>
    <definedName name="Para_taxa">[45]Parametros!$B$88</definedName>
    <definedName name="Para_taxa_brita">[45]Parametros!$B$89</definedName>
    <definedName name="Para_tsd_lar">[45]Parametros!$C$54</definedName>
    <definedName name="Para_tss_brita" localSheetId="5">#REF!</definedName>
    <definedName name="Para_tss_brita">#REF!</definedName>
    <definedName name="Para_tss_lar">[45]Parametros!$C$59</definedName>
    <definedName name="Para_tss_larg" localSheetId="5">#REF!</definedName>
    <definedName name="Para_tss_larg">#REF!</definedName>
    <definedName name="Para_tss_RR2C" localSheetId="5">#REF!</definedName>
    <definedName name="Para_tss_RR2C">#REF!</definedName>
    <definedName name="Para_vol">[45]Parametros!$B$82</definedName>
    <definedName name="parametrizar_decimal">[54]Parametrizar!$E$25</definedName>
    <definedName name="parametros" localSheetId="5">#REF!</definedName>
    <definedName name="parametros">#REF!</definedName>
    <definedName name="pas5x5_1">[14]Insumos!$E$154</definedName>
    <definedName name="pas5x5_2">[14]Insumos!$E$155</definedName>
    <definedName name="PassaExtenso">[60]!PassaExtenso</definedName>
    <definedName name="pbas">[14]Insumos!$E$134</definedName>
    <definedName name="pbf">[14]Insumos!$E$290</definedName>
    <definedName name="pbf100x210">[14]Insumos!$E$286</definedName>
    <definedName name="pbf200x200">[14]Insumos!$E$284</definedName>
    <definedName name="pbf200x210">[14]Insumos!$E$285</definedName>
    <definedName name="pbf200x230">[14]Insumos!$E$287</definedName>
    <definedName name="pbf300x210">[14]Insumos!$E$280</definedName>
    <definedName name="pbf320x210">[14]Insumos!$E$281</definedName>
    <definedName name="pbf500x200">[14]Insumos!$E$283</definedName>
    <definedName name="pbf500x250">[14]Insumos!$E$282</definedName>
    <definedName name="pbf80x230">[14]Insumos!$E$289</definedName>
    <definedName name="pbf90x230">[14]Insumos!$E$288</definedName>
    <definedName name="pbl85x210">[14]Insumos!$E$368</definedName>
    <definedName name="pca145x25">[14]Insumos!$E$839</definedName>
    <definedName name="pcad">[14]Insumos!$E$385</definedName>
    <definedName name="pcaf">[14]Insumos!$E$291</definedName>
    <definedName name="pcc">[14]Insumos!$E$999</definedName>
    <definedName name="pcf">[28]DADOS!$F$8</definedName>
    <definedName name="pcf150x210">[14]Insumos!$E$267</definedName>
    <definedName name="pcf60x180">[14]Insumos!$E$266</definedName>
    <definedName name="pcf60x210">[15]INSUMOS!$E$41</definedName>
    <definedName name="pcf80x200">[15]INSUMOS!$E$39</definedName>
    <definedName name="pcf80x210">[15]INSUMOS!$E$40</definedName>
    <definedName name="pcl50x160">[14]Insumos!$E$343</definedName>
    <definedName name="pcl60x160">[14]Insumos!$E$344</definedName>
    <definedName name="pcl60x210">[14]Insumos!$E$345</definedName>
    <definedName name="pcl70x210">[14]Insumos!$E$346</definedName>
    <definedName name="pcl80x210">[14]Insumos!$E$347</definedName>
    <definedName name="pcl80x210v">[14]Insumos!$E$348</definedName>
    <definedName name="pclf50x160">[14]Insumos!$E$341</definedName>
    <definedName name="pclf55x110">[14]Insumos!$E$340</definedName>
    <definedName name="pclf60x160">[14]Insumos!$E$342</definedName>
    <definedName name="pcm">[14]Insumos!$E$877</definedName>
    <definedName name="pco">[14]Insumos!$E$944</definedName>
    <definedName name="pcp">[14]Insumos!$E$878</definedName>
    <definedName name="pcs60x210">[14]Insumos!$E$263</definedName>
    <definedName name="pcs70x210">[14]Insumos!$E$264</definedName>
    <definedName name="pcs80x210">[14]Insumos!$E$265</definedName>
    <definedName name="pdc20x30">[14]Insumos!$E$147</definedName>
    <definedName name="pdc30x30">[14]Insumos!$E$148</definedName>
    <definedName name="pdm">[14]Insumos!$E$54</definedName>
    <definedName name="pdp">[14]Insumos!$E$145</definedName>
    <definedName name="pdq">[14]Insumos!$E$144</definedName>
    <definedName name="PE_006">[12]Equipamentos!$C$5</definedName>
    <definedName name="PE_007">[13]Equipamentos!$C$6</definedName>
    <definedName name="PE_009">[12]Equipamentos!$C$7</definedName>
    <definedName name="PE_013">[12]Equipamentos!$C$8</definedName>
    <definedName name="PE_016">[12]Equipamentos!$C$9</definedName>
    <definedName name="PE_101">[13]Equipamentos!$C$10</definedName>
    <definedName name="PE_105">[13]Equipamentos!$C$11</definedName>
    <definedName name="PE_107">[13]Equipamentos!$C$12</definedName>
    <definedName name="PE_110">[12]Equipamentos!$C$13</definedName>
    <definedName name="PE_111">[13]Equipamentos!$C$14</definedName>
    <definedName name="PE_112">[13]Equipamentos!$C$15</definedName>
    <definedName name="PE_113">[13]Equipamentos!$C$16</definedName>
    <definedName name="PE_116">[12]Equipamentos!$C$17</definedName>
    <definedName name="PE_118">[13]Equipamentos!$C$18</definedName>
    <definedName name="PE_119">[13]Equipamentos!$C$19</definedName>
    <definedName name="PE_122">[13]Equipamentos!$C$20</definedName>
    <definedName name="PE_123">[13]Equipamentos!$C$21</definedName>
    <definedName name="PE_208">[12]Equipamentos!$C$22</definedName>
    <definedName name="PE_209">[12]Equipamentos!$C$23</definedName>
    <definedName name="PE_302">[12]Equipamentos!$C$24</definedName>
    <definedName name="PE_304">[12]Equipamentos!$C$25</definedName>
    <definedName name="PE_306">[13]Equipamentos!$C$26</definedName>
    <definedName name="PE_343">[13]Equipamentos!$C$27</definedName>
    <definedName name="PE_400">[12]Equipamentos!$C$28</definedName>
    <definedName name="PE_402">[12]Equipamentos!$C$29</definedName>
    <definedName name="PE_406">[12]Equipamentos!$C$30</definedName>
    <definedName name="PE_408">[12]Equipamentos!$C$31</definedName>
    <definedName name="PE_410">[12]Equipamentos!$C$32</definedName>
    <definedName name="PE_416">[13]Equipamentos!$C$34</definedName>
    <definedName name="PE_502">[13]Equipamentos!$C$35</definedName>
    <definedName name="PE_507">[12]Equipamentos!$C$36</definedName>
    <definedName name="PE_508">[13]Equipamentos!$C$37</definedName>
    <definedName name="PE_509">[12]Equipamentos!$C$38</definedName>
    <definedName name="PE_601">[13]Equipamentos!$C$39</definedName>
    <definedName name="PE_602">[13]Equipamentos!$C$40</definedName>
    <definedName name="PE_904">[12]Equipamentos!$C$41</definedName>
    <definedName name="PE_906">[12]Equipamentos!$C$42</definedName>
    <definedName name="PE_914">[12]Equipamentos!$C$43</definedName>
    <definedName name="PE_922">[13]Equipamentos!$C$44</definedName>
    <definedName name="ped">[14]Insumos!$E$49</definedName>
    <definedName name="pem10x50">[14]Insumos!$E$919</definedName>
    <definedName name="pen">[14]Insumos!$E$299</definedName>
    <definedName name="pes">[15]INSUMOS!$E$141</definedName>
    <definedName name="pesquisa" localSheetId="5">#REF!</definedName>
    <definedName name="pesquisa">#REF!</definedName>
    <definedName name="pessoal" localSheetId="5">#REF!</definedName>
    <definedName name="pessoal">#REF!</definedName>
    <definedName name="pft8x110">[14]Insumos!$E$256</definedName>
    <definedName name="pgaf">[14]Insumos!$E$292</definedName>
    <definedName name="pgfe">[14]Insumos!$E$300</definedName>
    <definedName name="pgr">[14]Insumos!$E$388</definedName>
    <definedName name="pgr30x30">[14]Insumos!$E$132</definedName>
    <definedName name="pgr40x40">[14]Insumos!$E$131</definedName>
    <definedName name="picc">[14]Insumos!$E$1000</definedName>
    <definedName name="pig">[14]Insumos!$E$136</definedName>
    <definedName name="PII" localSheetId="5">#REF!</definedName>
    <definedName name="PII">#REF!</definedName>
    <definedName name="pin">[14]Insumos!$E$780</definedName>
    <definedName name="PIP" localSheetId="5">#REF!</definedName>
    <definedName name="PIP">#REF!</definedName>
    <definedName name="PIPAI" localSheetId="5">#REF!</definedName>
    <definedName name="PIPAI">#REF!</definedName>
    <definedName name="PIPAP" localSheetId="5">#REF!</definedName>
    <definedName name="PIPAP">#REF!</definedName>
    <definedName name="Pista_larg">[18]memoria!#REF!</definedName>
    <definedName name="pju" localSheetId="5">#REF!</definedName>
    <definedName name="pju">#REF!</definedName>
    <definedName name="PL" localSheetId="5">#REF!</definedName>
    <definedName name="PL">#REF!</definedName>
    <definedName name="PL_DNER_BARREIRO" localSheetId="5">#REF!</definedName>
    <definedName name="PL_DNER_BARREIRO">#REF!</definedName>
    <definedName name="PL_PB_BARREIRO" localSheetId="5">#REF!</definedName>
    <definedName name="PL_PB_BARREIRO">#REF!</definedName>
    <definedName name="pla">[14]Insumos!$E$873</definedName>
    <definedName name="PLANILHA">#N/A</definedName>
    <definedName name="Planilha_Orca" localSheetId="3">#REF!</definedName>
    <definedName name="Planilha_Orca" localSheetId="5">#REF!</definedName>
    <definedName name="Planilha_Orca">#REF!</definedName>
    <definedName name="planilha_rev">[61]Revisão!$A$10:$H$55</definedName>
    <definedName name="plb">[14]Insumos!$E$778</definedName>
    <definedName name="plc">[14]Insumos!$E$217</definedName>
    <definedName name="plc2.5" localSheetId="5">#REF!</definedName>
    <definedName name="plc2.5">#REF!</definedName>
    <definedName name="pldner" localSheetId="5">#REF!</definedName>
    <definedName name="pldner">#REF!</definedName>
    <definedName name="plm">[14]Insumos!$E$233</definedName>
    <definedName name="plpb" localSheetId="5">#REF!</definedName>
    <definedName name="plpb">#REF!</definedName>
    <definedName name="plv">[14]Insumos!$E$953</definedName>
    <definedName name="pmc">[14]Insumos!$E$293</definedName>
    <definedName name="pmc200x210">[14]Insumos!$E$298</definedName>
    <definedName name="pmc50x210">[14]Insumos!$E$294</definedName>
    <definedName name="pmc55x210">[14]Insumos!$E$295</definedName>
    <definedName name="pmc80x210">[14]Insumos!$E$296</definedName>
    <definedName name="pmc85x210">[14]Insumos!$E$297</definedName>
    <definedName name="pmf">[14]Insumos!$E$176</definedName>
    <definedName name="pmm80x210">[14]Insumos!$E$358</definedName>
    <definedName name="pmr">[14]Insumos!$E$175</definedName>
    <definedName name="pms">[14]Insumos!$E$234</definedName>
    <definedName name="pmtv">[14]Insumos!$E$182</definedName>
    <definedName name="pmtv130x110">[14]Insumos!$E$185</definedName>
    <definedName name="pmtv350x110">[14]Insumos!$E$184</definedName>
    <definedName name="pmtv360x110">[14]Insumos!$E$183</definedName>
    <definedName name="pmtv50x110">[14]Insumos!$E$186</definedName>
    <definedName name="pnaav130x110">[14]Insumos!$E$180</definedName>
    <definedName name="pnaav350x110">[14]Insumos!$E$179</definedName>
    <definedName name="pnaav360x110">[14]Insumos!$E$178</definedName>
    <definedName name="pnaav50x110">[14]Insumos!$E$181</definedName>
    <definedName name="pnc">[14]Insumos!$E$982</definedName>
    <definedName name="pod">[14]Insumos!$E$55</definedName>
    <definedName name="pogaf">[14]Insumos!$E$269</definedName>
    <definedName name="pomr150x210">[14]Insumos!$E$350</definedName>
    <definedName name="pomr165x210">[14]Insumos!$E$351</definedName>
    <definedName name="pomr80x210">[14]Insumos!$E$349</definedName>
    <definedName name="pon6x6">[14]Insumos!$E$228</definedName>
    <definedName name="pontal" localSheetId="5">#REF!</definedName>
    <definedName name="pontal">#REF!</definedName>
    <definedName name="ponte_canavieira_quant">[45]Canavieira!$H$1</definedName>
    <definedName name="ponte_gurgueia">[45]Gurguéia!$A$6:$H$198</definedName>
    <definedName name="ponte_gurgueia_quant">[45]Gurguéia!$H$1</definedName>
    <definedName name="ponte_lavandeira">[45]Lavandeira!$A$6:$H$570</definedName>
    <definedName name="ponte_lavandeira_quant">[45]Lavandeira!$H$1</definedName>
    <definedName name="ponte_mendes">[45]Mendes!$A$6:$H$736</definedName>
    <definedName name="ponte_mendes_quant">[45]Mendes!$H$1</definedName>
    <definedName name="ponte_pocim">[45]Pocim!$A$6:$H$170</definedName>
    <definedName name="ponte_pocim_quant">[45]Pocim!$H$1</definedName>
    <definedName name="ponte_porta">[45]Porta!$A$5:$H$677</definedName>
    <definedName name="ponte_porta_quant">[45]Porta!$H$1</definedName>
    <definedName name="ponte_resumo">'[45]ponte res'!$A$1:$AA$48</definedName>
    <definedName name="ponte_resumo_quant">'[45]ponte res'!$Y$1</definedName>
    <definedName name="ponte_solado">[45]Solado!$A$6:$H$178</definedName>
    <definedName name="ponte_solado_quant">[45]Solado!$H$1</definedName>
    <definedName name="ponte_vacas">[45]Vacas!$A$6:$H$562</definedName>
    <definedName name="ponte_vacas_quant">[45]Vacas!$H$1</definedName>
    <definedName name="ponte_varzea">'[45]Varzea G.'!$A$5:$H$549</definedName>
    <definedName name="ponte_varzea_quant">'[45]Varzea G.'!$H$1</definedName>
    <definedName name="pos">[14]Insumos!$E$954</definedName>
    <definedName name="PP">'[24]PRO-08'!#REF!</definedName>
    <definedName name="ppb">[14]Insumos!$E$779</definedName>
    <definedName name="ppha">[14]Insumos!$E$797</definedName>
    <definedName name="pphi">[14]Insumos!$E$796</definedName>
    <definedName name="pphl">[14]Insumos!$E$795</definedName>
    <definedName name="pphpl">[14]Insumos!$E$798</definedName>
    <definedName name="ppp">[14]Insumos!$E$149</definedName>
    <definedName name="ppt">[14]Insumos!$E$146</definedName>
    <definedName name="Prd" hidden="1">#N/A</definedName>
    <definedName name="PrdAux" hidden="1">#N/A</definedName>
    <definedName name="preco_aco">[27]memoria!#REF!</definedName>
    <definedName name="preco_alvena">[27]memoria!#REF!</definedName>
    <definedName name="preco_arga">[27]memoria!#REF!</definedName>
    <definedName name="preco_concr">[27]memoria!#REF!</definedName>
    <definedName name="preco_esc1a">[27]memoria!#REF!</definedName>
    <definedName name="preco_escora">[27]memoria!#REF!</definedName>
    <definedName name="preco_madeira">[27]memoria!#REF!</definedName>
    <definedName name="PREF" localSheetId="5">#REF!</definedName>
    <definedName name="PREF">#REF!</definedName>
    <definedName name="PREF_10" localSheetId="5">#REF!</definedName>
    <definedName name="PREF_10">#REF!</definedName>
    <definedName name="PREF_11" localSheetId="5">#REF!</definedName>
    <definedName name="PREF_11">#REF!</definedName>
    <definedName name="PREF_4" localSheetId="5">#REF!</definedName>
    <definedName name="PREF_4">#REF!</definedName>
    <definedName name="PREF_5" localSheetId="5">#REF!</definedName>
    <definedName name="PREF_5">#REF!</definedName>
    <definedName name="PREF_6" localSheetId="5">#REF!</definedName>
    <definedName name="PREF_6">#REF!</definedName>
    <definedName name="PREF_7" localSheetId="5">#REF!</definedName>
    <definedName name="PREF_7">#REF!</definedName>
    <definedName name="PREF_9" localSheetId="5">#REF!</definedName>
    <definedName name="PREF_9">#REF!</definedName>
    <definedName name="Previsto">[27]Peguntas!$B$40</definedName>
    <definedName name="prf">[14]Insumos!$E$568</definedName>
    <definedName name="prg">[14]Insumos!$E$260</definedName>
    <definedName name="primer">[14]Insumos!$E$869</definedName>
    <definedName name="prl250m">[14]Insumos!$E$449</definedName>
    <definedName name="processo" localSheetId="5">#REF!</definedName>
    <definedName name="processo">#REF!</definedName>
    <definedName name="PROJ" localSheetId="5">#REF!</definedName>
    <definedName name="PROJ">#REF!</definedName>
    <definedName name="proponente">'[39]Memória 2 quartos'!$C$3</definedName>
    <definedName name="pse">[14]Insumos!$E$722</definedName>
    <definedName name="pslb">[14]Insumos!$E$800</definedName>
    <definedName name="pslp">[14]Insumos!$E$799</definedName>
    <definedName name="psp">[14]Insumos!$E$801</definedName>
    <definedName name="ptac">[14]Insumos!$E$793</definedName>
    <definedName name="ptcf">[14]Insumos!$E$278</definedName>
    <definedName name="ptcf80x210">[14]Insumos!$E$279</definedName>
    <definedName name="ptdc6">[14]Insumos!$E$417</definedName>
    <definedName name="ptin">[14]Insumos!$E$792</definedName>
    <definedName name="ptlb">[14]Insumos!$E$791</definedName>
    <definedName name="ptm">[14]Insumos!$E$1002</definedName>
    <definedName name="ptmc">[14]Insumos!$E$301</definedName>
    <definedName name="ptmc70x70">[14]Insumos!$E$303</definedName>
    <definedName name="ptmc80x60">[14]Insumos!$E$302</definedName>
    <definedName name="ptmv">[14]Insumos!$E$274</definedName>
    <definedName name="ptmv80x210">[14]Insumos!$E$275</definedName>
    <definedName name="ptmv85x210">[14]Insumos!$E$276</definedName>
    <definedName name="ptmv90x210">[14]Insumos!$E$277</definedName>
    <definedName name="ptpl">[14]Insumos!$E$794</definedName>
    <definedName name="ptt3x2">[15]INSUMOS!$E$43</definedName>
    <definedName name="PU3S0193000">'[12]Quadro6-Composição'!$I$97</definedName>
    <definedName name="PU3S0220001">'[13]Quadro6-Composição'!$I$96</definedName>
    <definedName name="PU3S0223000">'[12]Quadro6-Composição'!$I$150</definedName>
    <definedName name="PU3S0240000">'[13]Quadro6-Composição'!$I$202</definedName>
    <definedName name="PU3S0251000">'[13]Quadro6-Composição'!$I$255</definedName>
    <definedName name="PU3S0253001">'[12]Quadro6-Composição'!$I$203</definedName>
    <definedName name="PU3S0254000">'[13]Quadro6-Composição'!$I$361</definedName>
    <definedName name="PU3S0260100">'[13]Quadro6-Composição'!$I$414</definedName>
    <definedName name="PU3S0290000">'[13]Quadro6-Composição'!$I$467</definedName>
    <definedName name="PU3S0331000">'[12]Quadro6-Composição'!$I$256</definedName>
    <definedName name="PU3S0332901">'[12]Quadro6-Composição'!$I$309</definedName>
    <definedName name="PU3S0334002">'[12]Quadro6-Composição'!$I$362</definedName>
    <definedName name="PU3S0335300">'[12]Quadro6-Composição'!$I$415</definedName>
    <definedName name="PU3S0337000">'[12]Quadro6-Composição'!$I$468</definedName>
    <definedName name="PU3S0394001">'[12]Quadro6-Composição'!$I$521</definedName>
    <definedName name="PU3S0394002">'[12]Quadro6-Composição'!$I$574</definedName>
    <definedName name="PU3S0395000">'[12]Quadro6-Composição'!$I$627</definedName>
    <definedName name="PU3S0400000">'[12]Quadro6-Composição'!$I$680</definedName>
    <definedName name="PU3S0400001">'[12]Quadro6-Composição'!$I$733</definedName>
    <definedName name="PU3S0459000">'[12]Quadro6-Composição'!$I$786</definedName>
    <definedName name="PU3S0499908">'[12]Quadro6-Composição'!$I$839</definedName>
    <definedName name="PU3S0500000">'[12]Quadro6-Composição'!$I$892</definedName>
    <definedName name="PU3S0500100">'[12]Quadro6-Composição'!$I$945</definedName>
    <definedName name="PU3S0510102">'[12]Quadro6-Composição'!$I$998</definedName>
    <definedName name="PU3S0810000">'[12]Quadro6-Composição'!$I$1051</definedName>
    <definedName name="PU3S0810101">'[12]Quadro6-Composição'!$I$1104</definedName>
    <definedName name="PU3S0810102">'[12]Quadro6-Composição'!$I$1157</definedName>
    <definedName name="PU3S0810201">'[13]Quadro6-Composição'!$I$1315</definedName>
    <definedName name="PU3S0810900">'[13]Quadro6-Composição'!$I$1368</definedName>
    <definedName name="PU3S0820000">'[12]Quadro6-Composição'!$I$1210</definedName>
    <definedName name="PU3S0830001">'[12]Quadro6-Composição'!$I$1263</definedName>
    <definedName name="PU3S0830101">'[12]Quadro6-Composição'!$I$1316</definedName>
    <definedName name="PU3S0830102">'[12]Quadro6-Composição'!$I$1369</definedName>
    <definedName name="PU3S0830103">'[13]Quadro6-Composição'!$I$1633</definedName>
    <definedName name="PU3S0830201">'[12]Quadro6-Composição'!$I$1422</definedName>
    <definedName name="PU3S0830202">'[12]Quadro6-Composição'!$I$1475</definedName>
    <definedName name="PU3S0830203">'[13]Quadro6-Composição'!$I$1792</definedName>
    <definedName name="PU3S0830204">'[13]Quadro6-Composição'!$I$1845</definedName>
    <definedName name="PU3S0830205">'[12]Quadro6-Composição'!$I$1528</definedName>
    <definedName name="PU3S0840000">'[12]Quadro6-Composição'!$I$1581</definedName>
    <definedName name="PU3S0840001">'[12]Quadro6-Composição'!$I$1634</definedName>
    <definedName name="PU3S0840002">'[13]Quadro6-Composição'!$I$2799</definedName>
    <definedName name="PU3S0840100">'[12]Quadro6-Composição'!$I$1687</definedName>
    <definedName name="PU3S0840200">'[12]Quadro6-Composição'!$I$1740</definedName>
    <definedName name="PU3S0840300">'[13]Quadro6-Composição'!$I$2852</definedName>
    <definedName name="PU3S0840400">'[12]Quadro6-Composição'!$I$1793</definedName>
    <definedName name="PU3S0850000">'[12]Quadro6-Composição'!$I$1846</definedName>
    <definedName name="PU3S0850100">'[12]Quadro6-Composição'!$I$1899</definedName>
    <definedName name="PU3S0851000">'[12]Quadro6-Composição'!$I$1952</definedName>
    <definedName name="PU3S0851100">'[12]Quadro6-Composição'!$I$2005</definedName>
    <definedName name="PU3S0890000">'[12]Quadro6-Composição'!$I$2058</definedName>
    <definedName name="PU3S0890001">'[12]Quadro6-Composição'!$I$2111</definedName>
    <definedName name="PU3S0890100">'[13]Quadro6-Composição'!$I$2905</definedName>
    <definedName name="PU3S0890101">'[13]Quadro6-Composição'!$I$2958</definedName>
    <definedName name="PU3S0891000">'[12]Quadro6-Composição'!$I$2164</definedName>
    <definedName name="PU3S0900200">'[12]Quadro6-Composição'!$I$2217</definedName>
    <definedName name="PU3S0900203">'[12]Quadro6-Composição'!$I$2270</definedName>
    <definedName name="PU3S0900241">'[12]Quadro6-Composição'!$I$2323</definedName>
    <definedName name="PU3S0920270">'[12]Quadro6-Composição'!$I$2376</definedName>
    <definedName name="PU4S0612001">'[13]Quadro6-Composição'!$I$997</definedName>
    <definedName name="PU4S0612101">'[13]Quadro6-Composição'!$I$1103</definedName>
    <definedName name="PU4S0612111">'[13]Quadro6-Composição'!$I$1050</definedName>
    <definedName name="PU4S0620002">'[13]Quadro6-Composição'!$I$1156</definedName>
    <definedName name="Pun" hidden="1">#N/A</definedName>
    <definedName name="pvi">[14]Insumos!$E$955</definedName>
    <definedName name="pvo">[14]Insumos!$E$934</definedName>
    <definedName name="pvtf150x250">[14]Insumos!$E$369</definedName>
    <definedName name="pvtt280x210">[14]Insumos!$E$370</definedName>
    <definedName name="q" localSheetId="5">#REF!</definedName>
    <definedName name="q">#REF!</definedName>
    <definedName name="QD" localSheetId="5" hidden="1">#REF!</definedName>
    <definedName name="QD" hidden="1">#REF!</definedName>
    <definedName name="Qdade_revista">[27]Peguntas!$B$43</definedName>
    <definedName name="qdsb12">[14]Insumos!$E$425</definedName>
    <definedName name="qdsb3">[14]Insumos!$E$427</definedName>
    <definedName name="qdsb6">[14]Insumos!$E$426</definedName>
    <definedName name="qdt20x20">[14]Insumos!$E$428</definedName>
    <definedName name="qdt40x40">[14]Insumos!$E$429</definedName>
    <definedName name="qdt60x60">[14]Insumos!$E$430</definedName>
    <definedName name="qgm">[14]Insumos!$E$421</definedName>
    <definedName name="qgt">[14]Insumos!$E$420</definedName>
    <definedName name="qpa30x30">[14]Insumos!$E$435</definedName>
    <definedName name="qpe40x40">[14]Insumos!$E$431</definedName>
    <definedName name="qpe50x50">[14]Insumos!$E$432</definedName>
    <definedName name="qpe60x60">[14]Insumos!$E$433</definedName>
    <definedName name="qpe80x80">[14]Insumos!$E$434</definedName>
    <definedName name="qpg30x30">[14]Insumos!$E$436</definedName>
    <definedName name="qq">[33]Pontes!#REF!</definedName>
    <definedName name="QQ_2" localSheetId="3">'DMT PEDRA'!QQ_2</definedName>
    <definedName name="QQ_2">#N/A</definedName>
    <definedName name="Qsdfasdf896" localSheetId="5">#REF!</definedName>
    <definedName name="Qsdfasdf896">#REF!</definedName>
    <definedName name="QTD" localSheetId="5" hidden="1">#REF!</definedName>
    <definedName name="QTD" hidden="1">#REF!</definedName>
    <definedName name="QtEq" localSheetId="5" hidden="1">#REF!</definedName>
    <definedName name="QtEq" hidden="1">#REF!</definedName>
    <definedName name="QtMo" localSheetId="5" hidden="1">#REF!</definedName>
    <definedName name="QtMo" hidden="1">#REF!</definedName>
    <definedName name="QtMp" localSheetId="5" hidden="1">#REF!</definedName>
    <definedName name="QtMp" hidden="1">#REF!</definedName>
    <definedName name="QtTr" localSheetId="5" hidden="1">#REF!</definedName>
    <definedName name="QtTr" hidden="1">#REF!</definedName>
    <definedName name="qualquer">[33]Pontes!#REF!</definedName>
    <definedName name="QUANT" localSheetId="5">#REF!</definedName>
    <definedName name="QUANT">#REF!</definedName>
    <definedName name="quanti_n">[27]Peguntas!$B$47</definedName>
    <definedName name="quanti_t">[27]Peguntas!$B$48</definedName>
    <definedName name="Quantidade">[18]Texto!$A$21</definedName>
    <definedName name="QW" localSheetId="3">Plan1</definedName>
    <definedName name="QW" localSheetId="5">Plan1</definedName>
    <definedName name="QW">Plan1</definedName>
    <definedName name="raa">[14]Insumos!$E$398</definedName>
    <definedName name="RBV">[62]Teor!$C$3:$C$7</definedName>
    <definedName name="RCA15I" localSheetId="5">#REF!</definedName>
    <definedName name="RCA15I">#REF!</definedName>
    <definedName name="RCA15P" localSheetId="5">#REF!</definedName>
    <definedName name="RCA15P">#REF!</definedName>
    <definedName name="RCA25I" localSheetId="5">#REF!</definedName>
    <definedName name="RCA25I">#REF!</definedName>
    <definedName name="RCA25P" localSheetId="5">#REF!</definedName>
    <definedName name="RCA25P">#REF!</definedName>
    <definedName name="rca25x3">[14]Insumos!$E$842</definedName>
    <definedName name="rca25x5">[14]Insumos!$E$841</definedName>
    <definedName name="rca40x5">[14]Insumos!$E$840</definedName>
    <definedName name="Rdrd" localSheetId="3">#REF!</definedName>
    <definedName name="Rdrd" localSheetId="5">#REF!</definedName>
    <definedName name="Rdrd">#REF!</definedName>
    <definedName name="rdt13.8">[15]INSUMOS!$E$138</definedName>
    <definedName name="rdv">[14]Insumos!$E$935</definedName>
    <definedName name="rEANETO4" localSheetId="3">Plan1</definedName>
    <definedName name="rEANETO4" localSheetId="5">Plan1</definedName>
    <definedName name="rEANETO4">Plan1</definedName>
    <definedName name="reb">[14]Insumos!$E$117</definedName>
    <definedName name="rec">[14]Insumos!$E$135</definedName>
    <definedName name="REC_BRITA" localSheetId="5">#REF!</definedName>
    <definedName name="REC_BRITA">#REF!</definedName>
    <definedName name="REC_SEM_BRITA" localSheetId="5">#REF!</definedName>
    <definedName name="REC_SEM_BRITA">#REF!</definedName>
    <definedName name="REE" localSheetId="5">#REF!</definedName>
    <definedName name="REE">#REF!</definedName>
    <definedName name="ree7x20">[14]Insumos!$E$392</definedName>
    <definedName name="ree7x30">[14]Insumos!$E$393</definedName>
    <definedName name="reec" localSheetId="5">#REF!</definedName>
    <definedName name="reec">#REF!</definedName>
    <definedName name="REF" localSheetId="5">#REF!</definedName>
    <definedName name="REF">#REF!</definedName>
    <definedName name="REG" localSheetId="3">#REF!</definedName>
    <definedName name="REG" localSheetId="5">#REF!</definedName>
    <definedName name="REG">#REF!</definedName>
    <definedName name="REGULA" localSheetId="5">#REF!</definedName>
    <definedName name="REGULA">#REF!</definedName>
    <definedName name="Regula_agua_consu">[27]Peguntas!$B$12</definedName>
    <definedName name="Regula_espess">[27]Peguntas!$B$11</definedName>
    <definedName name="Regula_larg">[27]Peguntas!$B$10</definedName>
    <definedName name="Regula_largura">[18]memoria!$H$102</definedName>
    <definedName name="Regula_qdade">[18]memoria!$N$95</definedName>
    <definedName name="RegulaEspessPrev" localSheetId="5">#REF!</definedName>
    <definedName name="RegulaEspessPrev">#REF!</definedName>
    <definedName name="RegulaEspessRev" localSheetId="5">#REF!</definedName>
    <definedName name="RegulaEspessRev">#REF!</definedName>
    <definedName name="RegulaLargPrev" localSheetId="5">#REF!</definedName>
    <definedName name="RegulaLargPrev">#REF!</definedName>
    <definedName name="RegulaLargRev" localSheetId="5">#REF!</definedName>
    <definedName name="RegulaLargRev">#REF!</definedName>
    <definedName name="Relat" localSheetId="5" hidden="1">#REF!</definedName>
    <definedName name="Relat" hidden="1">#REF!</definedName>
    <definedName name="releff">[32]INSUMOS!$E$247</definedName>
    <definedName name="relequip" localSheetId="5">#REF!</definedName>
    <definedName name="relequip">#REF!</definedName>
    <definedName name="releter">[32]INSUMOS!$E$248</definedName>
    <definedName name="repg">[14]Insumos!$E$875</definedName>
    <definedName name="repp">[14]Insumos!$E$876</definedName>
    <definedName name="RES" localSheetId="5">#REF!</definedName>
    <definedName name="RES">#REF!</definedName>
    <definedName name="RESUMO" localSheetId="3">'DMT PEDRA'!RESUMO</definedName>
    <definedName name="RESUMO">#N/A</definedName>
    <definedName name="resumo2" localSheetId="5">#REF!</definedName>
    <definedName name="resumo2">#REF!</definedName>
    <definedName name="RETROI" localSheetId="5">#REF!</definedName>
    <definedName name="RETROI">#REF!</definedName>
    <definedName name="RETROP" localSheetId="5">#REF!</definedName>
    <definedName name="RETROP">#REF!</definedName>
    <definedName name="Revisao" localSheetId="5">#REF!</definedName>
    <definedName name="Revisao">#REF!</definedName>
    <definedName name="Revisao_rev">'[25]Orca-Ruas'!$E$1</definedName>
    <definedName name="Revisao_serv">'[25]Orca-Ruas'!$C$1</definedName>
    <definedName name="Revisao_und">'[25]Orca-Ruas'!$D$1</definedName>
    <definedName name="Revisto">[27]Peguntas!$B$39</definedName>
    <definedName name="rfa">[14]Insumos!$E$397</definedName>
    <definedName name="rgc1_2">[14]Insumos!$E$640</definedName>
    <definedName name="rgc11_2">[14]Insumos!$E$643</definedName>
    <definedName name="rgcr1" localSheetId="5">#REF!</definedName>
    <definedName name="rgcr1">#REF!</definedName>
    <definedName name="rgcr1_2">[14]Insumos!$E$646</definedName>
    <definedName name="rgcr11_2">[14]Insumos!$E$647</definedName>
    <definedName name="rgcr2">[14]Insumos!$E$648</definedName>
    <definedName name="rgg1_2">[14]Insumos!$E$753</definedName>
    <definedName name="rgg3_4">[14]Insumos!$E$754</definedName>
    <definedName name="rgp1\2">[15]INSUMOS!$E$118</definedName>
    <definedName name="rgp1_2">[14]Insumos!$E$636</definedName>
    <definedName name="rgp3_4">[14]Insumos!$E$637</definedName>
    <definedName name="rip">[14]Insumos!$E$221</definedName>
    <definedName name="rip2.5">[14]Insumos!$E$220</definedName>
    <definedName name="RLCG11I" localSheetId="5">#REF!</definedName>
    <definedName name="RLCG11I">#REF!</definedName>
    <definedName name="RLCG11P" localSheetId="5">#REF!</definedName>
    <definedName name="RLCG11P">#REF!</definedName>
    <definedName name="RLI" localSheetId="5">#REF!</definedName>
    <definedName name="RLI">#REF!</definedName>
    <definedName name="RLISOI" localSheetId="5">#REF!</definedName>
    <definedName name="RLISOI">#REF!</definedName>
    <definedName name="RLISOP" localSheetId="5">#REF!</definedName>
    <definedName name="RLISOP">#REF!</definedName>
    <definedName name="rlm">[14]Insumos!$E$874</definedName>
    <definedName name="RLP" localSheetId="5">#REF!</definedName>
    <definedName name="RLP">#REF!</definedName>
    <definedName name="RMA">'[24]PRO-08'!#REF!</definedName>
    <definedName name="rnt">[14]Insumos!$E$941</definedName>
    <definedName name="rod">[14]Insumos!$E$981</definedName>
    <definedName name="rodovia_pi">[45]Dados!$B$26</definedName>
    <definedName name="rop">[14]Insumos!$E$446</definedName>
    <definedName name="RP" localSheetId="5">#REF!</definedName>
    <definedName name="RP">#REF!</definedName>
    <definedName name="rpc1_2">[14]Insumos!$E$645</definedName>
    <definedName name="rpc7x30">[14]Insumos!$E$396</definedName>
    <definedName name="rpcr3_4">[14]Insumos!$E$650</definedName>
    <definedName name="RPI" localSheetId="5">#REF!</definedName>
    <definedName name="RPI">#REF!</definedName>
    <definedName name="RPNEUSI" localSheetId="5">#REF!</definedName>
    <definedName name="RPNEUSI">#REF!</definedName>
    <definedName name="RPNEUSP" localSheetId="5">#REF!</definedName>
    <definedName name="RPNEUSP">#REF!</definedName>
    <definedName name="RPP" localSheetId="5">#REF!</definedName>
    <definedName name="RPP">#REF!</definedName>
    <definedName name="rpp1_2">[14]Insumos!$E$639</definedName>
    <definedName name="rql">[14]Insumos!$E$158</definedName>
    <definedName name="RR2C_qdade">[27]memoria!$M$223</definedName>
    <definedName name="RR2C_taxa_TSD">[27]Peguntas!$B$28</definedName>
    <definedName name="RR2C_taxa_TSS">[27]Peguntas!$B$32</definedName>
    <definedName name="RS" localSheetId="5">#REF!</definedName>
    <definedName name="RS">#REF!</definedName>
    <definedName name="rtb">[14]Insumos!$E$939</definedName>
    <definedName name="S" localSheetId="3">Plan1</definedName>
    <definedName name="S" localSheetId="5">Plan1</definedName>
    <definedName name="S">Plan1</definedName>
    <definedName name="SAL">[14]Insumos!$C$12</definedName>
    <definedName name="sap" localSheetId="5">#REF!</definedName>
    <definedName name="sap">#REF!</definedName>
    <definedName name="sar">[14]Insumos!$E$218</definedName>
    <definedName name="sarjeta">[27]memoria!$E$379</definedName>
    <definedName name="sbg" localSheetId="5">#REF!</definedName>
    <definedName name="sbg">#REF!</definedName>
    <definedName name="sbp">[14]Insumos!$E$980</definedName>
    <definedName name="SBRP" localSheetId="5">#REF!</definedName>
    <definedName name="SBRP">#REF!</definedName>
    <definedName name="SBTC" localSheetId="5">#REF!</definedName>
    <definedName name="SBTC">#REF!</definedName>
    <definedName name="sd" localSheetId="5">#REF!</definedName>
    <definedName name="sd">#REF!</definedName>
    <definedName name="seat15">[15]INSUMOS!$E$139</definedName>
    <definedName name="secao_base_espess">[42]secao!$J$7</definedName>
    <definedName name="sel">[14]Insumos!$E$868</definedName>
    <definedName name="sencount" hidden="1">1</definedName>
    <definedName name="SER" localSheetId="5">#REF!</definedName>
    <definedName name="SER">#REF!</definedName>
    <definedName name="servico" localSheetId="5">#REF!</definedName>
    <definedName name="servico">#REF!</definedName>
    <definedName name="servicos">[39]Serviços!$A$1:$F$4177</definedName>
    <definedName name="sext1">[14]Insumos!$E$119</definedName>
    <definedName name="simples_80_cor">[27]memoria!$E$466</definedName>
    <definedName name="sin">[15]INSUMOS!$E$102</definedName>
    <definedName name="slb">[14]Insumos!$E$787</definedName>
    <definedName name="SMIN" localSheetId="5">#REF!</definedName>
    <definedName name="SMIN">#REF!</definedName>
    <definedName name="soe">[14]Insumos!$E$118</definedName>
    <definedName name="sol1.5">[14]Insumos!$E$402</definedName>
    <definedName name="sol1.5x15">[14]Insumos!$E$403</definedName>
    <definedName name="sol1.5x17">[14]Insumos!$E$404</definedName>
    <definedName name="sol2.5">[14]Insumos!$E$408</definedName>
    <definedName name="sol2.5x15">[14]Insumos!$E$409</definedName>
    <definedName name="sol2.5x17">[14]Insumos!$E$410</definedName>
    <definedName name="sol2x15">[14]Insumos!$E$406</definedName>
    <definedName name="sol2x17">[14]Insumos!$E$407</definedName>
    <definedName name="Solto">[63]Contrato!#REF!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'[64]61M-CBMI:MAT-BET'!$H$18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>[14]Insumos!$E$790</definedName>
    <definedName name="srs">[14]Insumos!$E$1006</definedName>
    <definedName name="srv">[14]Insumos!$E$31</definedName>
    <definedName name="ssw" localSheetId="3">#REF!</definedName>
    <definedName name="ssw" localSheetId="5">#REF!</definedName>
    <definedName name="ssw">#REF!</definedName>
    <definedName name="ST_01">[65]Planilha!$F$9</definedName>
    <definedName name="ST_02">[65]Planilha!$F$58</definedName>
    <definedName name="ST_03">[65]Planilha!$F$107</definedName>
    <definedName name="ST_04">[65]Planilha!$F$156</definedName>
    <definedName name="ST_05">[65]Planilha!$F$205</definedName>
    <definedName name="ST_06">[65]Planilha!$F$254</definedName>
    <definedName name="ST_07">[65]Planilha!$F$303</definedName>
    <definedName name="ST_08">[65]Planilha!$F$352</definedName>
    <definedName name="ST_09">[65]Planilha!$F$401</definedName>
    <definedName name="ST_10">[65]Planilha!$F$450</definedName>
    <definedName name="stm">[14]Insumos!$E$1004</definedName>
    <definedName name="Sub_">[27]Peguntas!$B$42</definedName>
    <definedName name="SUMMERY" localSheetId="5">#REF!</definedName>
    <definedName name="SUMMERY">#REF!</definedName>
    <definedName name="svt">[14]Insumos!$E$865</definedName>
    <definedName name="sx" localSheetId="5">#REF!</definedName>
    <definedName name="sx">#REF!</definedName>
    <definedName name="sxo">[14]Insumos!$E$52</definedName>
    <definedName name="T_511">'[12]Mão de obra'!$B$6</definedName>
    <definedName name="T_602">'[13]Mão de obra'!$B$7</definedName>
    <definedName name="T_603">'[12]Mão de obra'!$B$7</definedName>
    <definedName name="T_604">'[12]Mão de obra'!$B$8</definedName>
    <definedName name="T_605">'[12]Mão de obra'!$B$9</definedName>
    <definedName name="T_607">'[13]Mão de obra'!$B$11</definedName>
    <definedName name="T_701">'[12]Mão de obra'!$B$11</definedName>
    <definedName name="T_702">'[13]Mão de obra'!$B$13</definedName>
    <definedName name="ta" localSheetId="5">#REF!</definedName>
    <definedName name="ta">#REF!</definedName>
    <definedName name="tab">[14]Insumos!$E$219</definedName>
    <definedName name="tabb">[14]Insumos!$E$937</definedName>
    <definedName name="tac">[14]Insumos!$E$494</definedName>
    <definedName name="tal">[14]Insumos!$E$82</definedName>
    <definedName name="tan">[14]Insumos!$E$492</definedName>
    <definedName name="tanp">[14]Insumos!$E$493</definedName>
    <definedName name="tarp">[14]Insumos!$E$484</definedName>
    <definedName name="Taxa_brita_TSD">[27]Peguntas!$B$29</definedName>
    <definedName name="taxa_brita_TSS">[27]Peguntas!$B$33</definedName>
    <definedName name="taz">[14]Insumos!$E$80</definedName>
    <definedName name="TB" localSheetId="5">#REF!</definedName>
    <definedName name="TB">#REF!</definedName>
    <definedName name="tb100cm" localSheetId="5">#REF!</definedName>
    <definedName name="tb100cm">#REF!</definedName>
    <definedName name="tb60cm" localSheetId="5">#REF!</definedName>
    <definedName name="tb60cm">#REF!</definedName>
    <definedName name="tb80cm" localSheetId="5">#REF!</definedName>
    <definedName name="tb80cm">#REF!</definedName>
    <definedName name="tbcg15">[14]Insumos!$E$743</definedName>
    <definedName name="tbcg22">[14]Insumos!$E$744</definedName>
    <definedName name="tbv">[14]Insumos!$E$214</definedName>
    <definedName name="tcef" localSheetId="5">#REF!</definedName>
    <definedName name="tcef">#REF!</definedName>
    <definedName name="tcg1_2">[14]Insumos!$E$634</definedName>
    <definedName name="tcl1_2">[14]Insumos!$E$633</definedName>
    <definedName name="tco">[14]Insumos!$E$480</definedName>
    <definedName name="tcop">[14]Insumos!$E$481</definedName>
    <definedName name="tcpp">[14]Insumos!$E$482</definedName>
    <definedName name="tea1_220">[14]Insumos!$E$608</definedName>
    <definedName name="tebg1_2.15">[14]Insumos!$E$747</definedName>
    <definedName name="tebg3_4.22">[14]Insumos!$E$748</definedName>
    <definedName name="tecg15">[14]Insumos!$E$745</definedName>
    <definedName name="tecg22">[14]Insumos!$E$746</definedName>
    <definedName name="teco">[14]Insumos!$E$1065</definedName>
    <definedName name="tecs" localSheetId="5">#REF!</definedName>
    <definedName name="tecs">#REF!</definedName>
    <definedName name="tefg40">[14]Insumos!$E$103</definedName>
    <definedName name="tefg50">[14]Insumos!$E$104</definedName>
    <definedName name="tefg65">[14]Insumos!$E$105</definedName>
    <definedName name="telha">NA()</definedName>
    <definedName name="teo">[14]Insumos!$E$1025</definedName>
    <definedName name="teon1">[14]Insumos!$E$77</definedName>
    <definedName name="Teor">[62]Teor!$A$3:$A$7</definedName>
    <definedName name="Terra_agua_consumo">[27]Peguntas!$B$8</definedName>
    <definedName name="Terra_agua_dmt">[27]memoria!$M$57</definedName>
    <definedName name="Terra_empol">[27]Peguntas!$B$7</definedName>
    <definedName name="TerraAguaPrev" localSheetId="5">#REF!</definedName>
    <definedName name="TerraAguaPrev">#REF!</definedName>
    <definedName name="TerraAguaRev" localSheetId="5">#REF!</definedName>
    <definedName name="TerraAguaRev">#REF!</definedName>
    <definedName name="TerraDMTAguaPrev" localSheetId="5">#REF!</definedName>
    <definedName name="TerraDMTAguaPrev">#REF!</definedName>
    <definedName name="TerraDMTAguaRev" localSheetId="5">#REF!</definedName>
    <definedName name="TerraDMTAguaRev">#REF!</definedName>
    <definedName name="tes">[15]INSUMOS!$E$140</definedName>
    <definedName name="teste">[33]Pontes!#REF!</definedName>
    <definedName name="tev">[14]Insumos!$E$57</definedName>
    <definedName name="Texto_area">[18]Texto!$A$18</definedName>
    <definedName name="Texto_espess">[18]Texto!$A$19</definedName>
    <definedName name="Texto_Ext">[18]Texto!$A$15</definedName>
    <definedName name="Texto_larg">[18]Texto!$A$16</definedName>
    <definedName name="Texto_larg_med">[18]Texto!$A$17</definedName>
    <definedName name="Texto_vol">[18]Texto!$A$20</definedName>
    <definedName name="tfo">[14]Insumos!$E$78</definedName>
    <definedName name="tfs">[14]Insumos!$E$940</definedName>
    <definedName name="the" localSheetId="5">#REF!</definedName>
    <definedName name="the">#REF!</definedName>
    <definedName name="TID" localSheetId="5">#REF!</definedName>
    <definedName name="TID">#REF!</definedName>
    <definedName name="TID_10" localSheetId="5">#REF!</definedName>
    <definedName name="TID_10">#REF!</definedName>
    <definedName name="TID_11" localSheetId="5">#REF!</definedName>
    <definedName name="TID_11">#REF!</definedName>
    <definedName name="TID_4" localSheetId="5">#REF!</definedName>
    <definedName name="TID_4">#REF!</definedName>
    <definedName name="TID_5" localSheetId="5">#REF!</definedName>
    <definedName name="TID_5">#REF!</definedName>
    <definedName name="TID_6" localSheetId="5">#REF!</definedName>
    <definedName name="TID_6">#REF!</definedName>
    <definedName name="TID_7" localSheetId="5">#REF!</definedName>
    <definedName name="TID_7">#REF!</definedName>
    <definedName name="TID_9" localSheetId="5">#REF!</definedName>
    <definedName name="TID_9">#REF!</definedName>
    <definedName name="tim">[14]Insumos!$E$926</definedName>
    <definedName name="_xlnm.Print_Titles" localSheetId="5">'LEIS SOCIAIS'!$1:$6</definedName>
    <definedName name="_xlnm.Print_Titles" localSheetId="1">'[66]repeated header'!$4:$4</definedName>
    <definedName name="tjc">[15]INSUMOS!$E$51</definedName>
    <definedName name="tjf">[14]Insumos!$E$61</definedName>
    <definedName name="tjt">[14]Insumos!$E$376</definedName>
    <definedName name="tjv">[14]Insumos!$E$66</definedName>
    <definedName name="tla14x2">[14]Insumos!$E$95</definedName>
    <definedName name="tlc">[15]INSUMOS!$E$50</definedName>
    <definedName name="tle">[14]Insumos!$E$79</definedName>
    <definedName name="tlf">[15]INSUMOS!$E$107</definedName>
    <definedName name="tll">[14]Insumos!$E$488</definedName>
    <definedName name="tllp">[14]Insumos!$E$489</definedName>
    <definedName name="tlm1_2">[14]Insumos!$E$622</definedName>
    <definedName name="tmf">[14]Insumos!$E$1037</definedName>
    <definedName name="tmi">[14]Insumos!$E$490</definedName>
    <definedName name="tmip">[14]Insumos!$E$491</definedName>
    <definedName name="tmk">[14]Insumos!$E$1042</definedName>
    <definedName name="tmt">[14]Insumos!$E$81</definedName>
    <definedName name="tnc1_2">[14]Insumos!$E$631</definedName>
    <definedName name="tnc3_4">[14]Insumos!$E$632</definedName>
    <definedName name="tncb1_2">[14]Insumos!$E$630</definedName>
    <definedName name="tni1_2">[14]Insumos!$E$629</definedName>
    <definedName name="tnp1\2">[15]INSUMOS!$E$122</definedName>
    <definedName name="tnp1_2">[14]Insumos!$E$628</definedName>
    <definedName name="top">[14]Insumos!$E$33</definedName>
    <definedName name="topm">[14]Insumos!$E$34</definedName>
    <definedName name="TOT">[14]Resumo!$F$12</definedName>
    <definedName name="TOTAL" localSheetId="5">#REF!</definedName>
    <definedName name="TOTAL">#REF!</definedName>
    <definedName name="tpb">[14]Insumos!$E$782</definedName>
    <definedName name="TPI" localSheetId="5">#REF!</definedName>
    <definedName name="TPI">#REF!</definedName>
    <definedName name="tpl1\2">[15]INSUMOS!$E$134</definedName>
    <definedName name="tpl1_2">[14]Insumos!$E$627</definedName>
    <definedName name="TPM" localSheetId="5">#REF!</definedName>
    <definedName name="TPM">#REF!</definedName>
    <definedName name="tpmfs">[15]INSUMOS!$E$135</definedName>
    <definedName name="TPP" localSheetId="5">#REF!</definedName>
    <definedName name="TPP">#REF!</definedName>
    <definedName name="tpr">[14]Insumos!$E$1031</definedName>
    <definedName name="tpri">[14]Insumos!$E$889</definedName>
    <definedName name="tps1_2">[14]Insumos!$E$615</definedName>
    <definedName name="tps11_2">[14]Insumos!$E$616</definedName>
    <definedName name="tram20">[14]Insumos!$E$1010</definedName>
    <definedName name="tram25">[14]Insumos!$E$1011</definedName>
    <definedName name="Transporte">[18]Texto!$A$22</definedName>
    <definedName name="trb">[15]INSUMOS!$E$79</definedName>
    <definedName name="trc">[14]Insumos!$E$381</definedName>
    <definedName name="trechos">[17]TRECHOS!$D$8:$AB$18</definedName>
    <definedName name="trechos_cabeca">[17]TRECHOS!$D$12:$AB$13</definedName>
    <definedName name="TREE">[17]TRECHOS!$D$8:$AB$18</definedName>
    <definedName name="trf112.5">[14]Insumos!$E$419</definedName>
    <definedName name="trpc">[14]Insumos!$E$1062</definedName>
    <definedName name="TRTD6I" localSheetId="5">#REF!</definedName>
    <definedName name="TRTD6I">#REF!</definedName>
    <definedName name="TRTD6P" localSheetId="5">#REF!</definedName>
    <definedName name="TRTD6P">#REF!</definedName>
    <definedName name="TRTD8I" localSheetId="5">#REF!</definedName>
    <definedName name="TRTD8I">#REF!</definedName>
    <definedName name="TRTD8P" localSheetId="5">#REF!</definedName>
    <definedName name="TRTD8P">#REF!</definedName>
    <definedName name="TRTPI" localSheetId="5">#REF!</definedName>
    <definedName name="TRTPI">#REF!</definedName>
    <definedName name="TRTPP" localSheetId="5">#REF!</definedName>
    <definedName name="TRTPP">#REF!</definedName>
    <definedName name="TSD" localSheetId="5">#REF!</definedName>
    <definedName name="TSD">#REF!</definedName>
    <definedName name="TSD_area">[27]memoria!$M$209</definedName>
    <definedName name="TSD_larg">[27]Peguntas!$B$27</definedName>
    <definedName name="TSD_m2">[18]memoria!#REF!</definedName>
    <definedName name="tspp">[14]Insumos!$E$485</definedName>
    <definedName name="TSS_area">[27]memoria!$M$216</definedName>
    <definedName name="TSS_larg">[27]Peguntas!$B$31</definedName>
    <definedName name="TSS_m2">[18]memoria!$N$199</definedName>
    <definedName name="tssp" localSheetId="5">#REF!</definedName>
    <definedName name="tssp">#REF!</definedName>
    <definedName name="tst">[33]Pontes!#REF!</definedName>
    <definedName name="tta">[14]Insumos!$E$853</definedName>
    <definedName name="ttc">[14]Insumos!$E$866</definedName>
    <definedName name="tte">[14]Insumos!$E$864</definedName>
    <definedName name="ttel" localSheetId="5">#REF!</definedName>
    <definedName name="ttel">#REF!</definedName>
    <definedName name="ttk" localSheetId="5">#REF!</definedName>
    <definedName name="ttk">#REF!</definedName>
    <definedName name="ttl">[14]Insumos!$E$854</definedName>
    <definedName name="tto">[14]Insumos!$E$863</definedName>
    <definedName name="ttt">[14]Insumos!$E$486</definedName>
    <definedName name="tttp">[14]Insumos!$E$487</definedName>
    <definedName name="ttv">[14]Insumos!$E$855</definedName>
    <definedName name="tub100ca2">[14]Insumos!$E$820</definedName>
    <definedName name="tub60ca2">[14]Insumos!$E$818</definedName>
    <definedName name="tub80ca2">[14]Insumos!$E$819</definedName>
    <definedName name="tubd40">[14]Insumos!$E$698</definedName>
    <definedName name="Tuboscon" localSheetId="5">#REF!</definedName>
    <definedName name="Tuboscon">#REF!</definedName>
    <definedName name="TUDO" localSheetId="5">#REF!</definedName>
    <definedName name="TUDO">#REF!</definedName>
    <definedName name="tup">[14]Insumos!$E$479</definedName>
    <definedName name="tus">[14]Insumos!$E$478</definedName>
    <definedName name="tx_2_para">[40]memoria!$P$1</definedName>
    <definedName name="tx_3">[40]memoria!$N$1</definedName>
    <definedName name="txa">[14]Insumos!$E$857</definedName>
    <definedName name="u" localSheetId="5" hidden="1">#REF!</definedName>
    <definedName name="u" hidden="1">#REF!</definedName>
    <definedName name="ugkasgfohaoshfoahfohaohoihgeohoehghahghgoihwogoadhgohgoihogh">'[67]COMP. RAMPA'!AA</definedName>
    <definedName name="Und" hidden="1">#N/A</definedName>
    <definedName name="uni11_2">[14]Insumos!$E$621</definedName>
    <definedName name="unidade">[54]Parametrizar!$D$28:$E$53</definedName>
    <definedName name="unidade_coluna">[54]Parametrizar!$D$29:$D$51</definedName>
    <definedName name="UNIT" localSheetId="5">#REF!</definedName>
    <definedName name="UNIT">#REF!</definedName>
    <definedName name="USS" localSheetId="5">#REF!</definedName>
    <definedName name="USS">#REF!</definedName>
    <definedName name="V" localSheetId="5">#REF!</definedName>
    <definedName name="V">#REF!</definedName>
    <definedName name="vaf">[14]Insumos!$E$336</definedName>
    <definedName name="val11_2">[14]Insumos!$E$620</definedName>
    <definedName name="Vazios">[62]Teor!$B$3:$B$7</definedName>
    <definedName name="vbn" localSheetId="5">#REF!</definedName>
    <definedName name="vbn">#REF!</definedName>
    <definedName name="vcx" localSheetId="5">#REF!</definedName>
    <definedName name="vcx">#REF!</definedName>
    <definedName name="vemAZ25">[14]Insumos!$E$1017</definedName>
    <definedName name="vep">[14]Insumos!$E$969</definedName>
    <definedName name="verde" localSheetId="5">#REF!</definedName>
    <definedName name="verde">#REF!</definedName>
    <definedName name="verdepav" localSheetId="5">#REF!</definedName>
    <definedName name="verdepav">#REF!</definedName>
    <definedName name="vfi3.5">[14]Insumos!$E$897</definedName>
    <definedName name="vig">[14]Insumos!$E$38</definedName>
    <definedName name="VII" localSheetId="5">#REF!</definedName>
    <definedName name="VII">#REF!</definedName>
    <definedName name="VIP" localSheetId="5">#REF!</definedName>
    <definedName name="VIP">#REF!</definedName>
    <definedName name="vli">[14]Insumos!$E$712</definedName>
    <definedName name="vlp">[14]Insumos!$E$713</definedName>
    <definedName name="VLR" localSheetId="5">#REF!</definedName>
    <definedName name="VLR">#REF!</definedName>
    <definedName name="vol_jaz">[27]memoria!$G$164</definedName>
    <definedName name="vol_jaz_01">[27]memoria!$G$134</definedName>
    <definedName name="vol_jaz_02">[27]memoria!$G$160</definedName>
    <definedName name="vpe">[14]Insumos!$E$973</definedName>
    <definedName name="vpi">[14]Insumos!$E$974</definedName>
    <definedName name="vsb">[14]Insumos!$E$768</definedName>
    <definedName name="vsbc">[14]Insumos!$E$770</definedName>
    <definedName name="vsbpc">[14]Insumos!$E$769</definedName>
    <definedName name="vtt">[14]Insumos!$E$552</definedName>
    <definedName name="vzx" localSheetId="5">#REF!</definedName>
    <definedName name="vzx">#REF!</definedName>
    <definedName name="WEWRWR" localSheetId="3">'DMT PEDRA'!WEWRWR</definedName>
    <definedName name="WEWRWR">#N/A</definedName>
    <definedName name="wrn.Orçamento." localSheetId="3" hidden="1">{#N/A,#N/A,FALSE,"Planilha";#N/A,#N/A,FALSE,"Resumo";#N/A,#N/A,FALSE,"Fisico";#N/A,#N/A,FALSE,"Financeiro";#N/A,#N/A,FALSE,"Financeiro"}</definedName>
    <definedName name="wrn.Orçamento." localSheetId="5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3">Plan1</definedName>
    <definedName name="WWW" localSheetId="5">Plan1</definedName>
    <definedName name="WWW">Plan1</definedName>
    <definedName name="x">[62]Equipamentos!#REF!</definedName>
    <definedName name="XC" localSheetId="5">#REF!</definedName>
    <definedName name="XC">#REF!</definedName>
    <definedName name="XCVZ" localSheetId="5">#REF!</definedName>
    <definedName name="XCVZ">#REF!</definedName>
    <definedName name="XCVZ_11" localSheetId="5">#REF!</definedName>
    <definedName name="XCVZ_11">#REF!</definedName>
    <definedName name="xx" localSheetId="5" hidden="1">#REF!</definedName>
    <definedName name="xx" hidden="1">#REF!</definedName>
    <definedName name="XXX" localSheetId="3">'DMT PEDRA'!XXX</definedName>
    <definedName name="XXX">#N/A</definedName>
    <definedName name="Z_022B7420_7F94_427F_B370_84030F9B3342_.wvu.FilterData" localSheetId="3" hidden="1">#REF!</definedName>
    <definedName name="Z_022B7420_7F94_427F_B370_84030F9B3342_.wvu.FilterData" localSheetId="5" hidden="1">#REF!</definedName>
    <definedName name="Z_022B7420_7F94_427F_B370_84030F9B3342_.wvu.FilterData" hidden="1">#REF!</definedName>
    <definedName name="Z_04BC043C_175B_412D_8093_6F29CD74FBAE_.wvu.FilterData" localSheetId="3" hidden="1">#REF!</definedName>
    <definedName name="Z_04BC043C_175B_412D_8093_6F29CD74FBAE_.wvu.FilterData" localSheetId="5" hidden="1">#REF!</definedName>
    <definedName name="Z_04BC043C_175B_412D_8093_6F29CD74FBAE_.wvu.FilterData" hidden="1">#REF!</definedName>
    <definedName name="Z_058B9256_CB4D_4C39_834D_D693FEEB491F_.wvu.FilterData" localSheetId="5" hidden="1">#REF!</definedName>
    <definedName name="Z_058B9256_CB4D_4C39_834D_D693FEEB491F_.wvu.FilterData" hidden="1">#REF!</definedName>
    <definedName name="Z_05D1A71D_3B7B_4FB7_8DF3_B8E29CA3927A_.wvu.FilterData" localSheetId="5" hidden="1">#REF!</definedName>
    <definedName name="Z_05D1A71D_3B7B_4FB7_8DF3_B8E29CA3927A_.wvu.FilterData" hidden="1">#REF!</definedName>
    <definedName name="Z_07C2CF55_E6DF_411A_AB00_7E155615468C_.wvu.FilterData" localSheetId="5" hidden="1">#REF!</definedName>
    <definedName name="Z_07C2CF55_E6DF_411A_AB00_7E155615468C_.wvu.FilterData" hidden="1">#REF!</definedName>
    <definedName name="Z_0B1003A7_69DB_4D5B_966D_57B9E8AF76FB_.wvu.FilterData" localSheetId="5" hidden="1">#REF!</definedName>
    <definedName name="Z_0B1003A7_69DB_4D5B_966D_57B9E8AF76FB_.wvu.FilterData" hidden="1">#REF!</definedName>
    <definedName name="Z_0C3EE359_64F6_4049_9576_8EACA8563EA4_.wvu.FilterData" localSheetId="5" hidden="1">#REF!</definedName>
    <definedName name="Z_0C3EE359_64F6_4049_9576_8EACA8563EA4_.wvu.FilterData" hidden="1">#REF!</definedName>
    <definedName name="Z_0D05AC4E_32D3_4985_8208_9776E00AC749_.wvu.FilterData" localSheetId="5" hidden="1">#REF!</definedName>
    <definedName name="Z_0D05AC4E_32D3_4985_8208_9776E00AC749_.wvu.FilterData" hidden="1">#REF!</definedName>
    <definedName name="Z_0DC459DE_F68C_4E33_8D1E_F1663ABAC944_.wvu.FilterData" localSheetId="5" hidden="1">#REF!</definedName>
    <definedName name="Z_0DC459DE_F68C_4E33_8D1E_F1663ABAC944_.wvu.FilterData" hidden="1">#REF!</definedName>
    <definedName name="Z_0FACBA89_1203_4ED8_87E5_EC1D45B051B7_.wvu.FilterData" localSheetId="5" hidden="1">#REF!</definedName>
    <definedName name="Z_0FACBA89_1203_4ED8_87E5_EC1D45B051B7_.wvu.FilterData" hidden="1">#REF!</definedName>
    <definedName name="Z_0FEA3536_5108_4591_BECF_C3181387F85F_.wvu.FilterData" localSheetId="5" hidden="1">#REF!</definedName>
    <definedName name="Z_0FEA3536_5108_4591_BECF_C3181387F85F_.wvu.FilterData" hidden="1">#REF!</definedName>
    <definedName name="Z_0FEFDB42_ECBC_4500_A6C8_FEE3D368790B_.wvu.FilterData" localSheetId="5" hidden="1">#REF!</definedName>
    <definedName name="Z_0FEFDB42_ECBC_4500_A6C8_FEE3D368790B_.wvu.FilterData" hidden="1">#REF!</definedName>
    <definedName name="Z_110A0651_47C7_408E_B3BF_0C80D30B95FC_.wvu.FilterData" localSheetId="5" hidden="1">#REF!</definedName>
    <definedName name="Z_110A0651_47C7_408E_B3BF_0C80D30B95FC_.wvu.FilterData" hidden="1">#REF!</definedName>
    <definedName name="Z_128E64DD_BE84_40EE_A6D2_C9B0EB25CBBD_.wvu.FilterData" localSheetId="5" hidden="1">#REF!</definedName>
    <definedName name="Z_128E64DD_BE84_40EE_A6D2_C9B0EB25CBBD_.wvu.FilterData" hidden="1">#REF!</definedName>
    <definedName name="Z_12F2973E_0018_407B_98AD_CD9C5D1F65FA_.wvu.FilterData" localSheetId="5" hidden="1">#REF!</definedName>
    <definedName name="Z_12F2973E_0018_407B_98AD_CD9C5D1F65FA_.wvu.FilterData" hidden="1">#REF!</definedName>
    <definedName name="Z_137DAE61_8A8D_4219_A4CC_0EEC18A94882_.wvu.FilterData" localSheetId="5" hidden="1">#REF!</definedName>
    <definedName name="Z_137DAE61_8A8D_4219_A4CC_0EEC18A94882_.wvu.FilterData" hidden="1">#REF!</definedName>
    <definedName name="Z_13E06FB5_D019_406D_B278_1B53AD2F6386_.wvu.FilterData" localSheetId="5" hidden="1">#REF!</definedName>
    <definedName name="Z_13E06FB5_D019_406D_B278_1B53AD2F6386_.wvu.FilterData" hidden="1">#REF!</definedName>
    <definedName name="Z_14D375AC_5615_46DE_8EE3_95915B2A8B54_.wvu.FilterData" localSheetId="5" hidden="1">#REF!</definedName>
    <definedName name="Z_14D375AC_5615_46DE_8EE3_95915B2A8B54_.wvu.FilterData" hidden="1">#REF!</definedName>
    <definedName name="Z_15B5DC78_B02F_4AC6_8572_015040A55619_.wvu.FilterData" localSheetId="5" hidden="1">#REF!</definedName>
    <definedName name="Z_15B5DC78_B02F_4AC6_8572_015040A55619_.wvu.FilterData" hidden="1">#REF!</definedName>
    <definedName name="Z_166D6F0F_4D44_46E7_8C36_48FD4848B5AA_.wvu.FilterData" localSheetId="5" hidden="1">#REF!</definedName>
    <definedName name="Z_166D6F0F_4D44_46E7_8C36_48FD4848B5AA_.wvu.FilterData" hidden="1">#REF!</definedName>
    <definedName name="Z_16FAB836_2255_4D4C_90E4_6B46255F3759_.wvu.FilterData" localSheetId="5" hidden="1">#REF!</definedName>
    <definedName name="Z_16FAB836_2255_4D4C_90E4_6B46255F3759_.wvu.FilterData" hidden="1">#REF!</definedName>
    <definedName name="Z_198D391C_95CB_49F5_8924_5FEA3CE5C98A_.wvu.FilterData" localSheetId="5" hidden="1">#REF!</definedName>
    <definedName name="Z_198D391C_95CB_49F5_8924_5FEA3CE5C98A_.wvu.FilterData" hidden="1">#REF!</definedName>
    <definedName name="Z_1D9C37CC_3E33_4D4D_B7CD_819F75C83D65_.wvu.FilterData" localSheetId="5" hidden="1">#REF!</definedName>
    <definedName name="Z_1D9C37CC_3E33_4D4D_B7CD_819F75C83D65_.wvu.FilterData" hidden="1">#REF!</definedName>
    <definedName name="Z_1DF9838C_880D_4C4E_BFFE_89B5894EC40F_.wvu.FilterData" localSheetId="5" hidden="1">#REF!</definedName>
    <definedName name="Z_1DF9838C_880D_4C4E_BFFE_89B5894EC40F_.wvu.FilterData" hidden="1">#REF!</definedName>
    <definedName name="Z_1EF42BFC_874B_4E01_B67D_1607E823ACD0_.wvu.FilterData" localSheetId="5" hidden="1">#REF!</definedName>
    <definedName name="Z_1EF42BFC_874B_4E01_B67D_1607E823ACD0_.wvu.FilterData" hidden="1">#REF!</definedName>
    <definedName name="Z_1F94C6E7_3CCA_4599_AF6F_4D6291B2AD93_.wvu.FilterData" localSheetId="5" hidden="1">#REF!</definedName>
    <definedName name="Z_1F94C6E7_3CCA_4599_AF6F_4D6291B2AD93_.wvu.FilterData" hidden="1">#REF!</definedName>
    <definedName name="Z_20A9AA17_0DEB_4190_8DAD_FC60D0D33A52_.wvu.FilterData" localSheetId="5" hidden="1">#REF!</definedName>
    <definedName name="Z_20A9AA17_0DEB_4190_8DAD_FC60D0D33A52_.wvu.FilterData" hidden="1">#REF!</definedName>
    <definedName name="Z_2103F656_ECB2_4F99_BE9B_56F4D7A5CEE2_.wvu.FilterData" localSheetId="5" hidden="1">#REF!</definedName>
    <definedName name="Z_2103F656_ECB2_4F99_BE9B_56F4D7A5CEE2_.wvu.FilterData" hidden="1">#REF!</definedName>
    <definedName name="Z_2158A2BC_8DB5_455D_AFDE_914B22949288_.wvu.FilterData" localSheetId="5" hidden="1">#REF!</definedName>
    <definedName name="Z_2158A2BC_8DB5_455D_AFDE_914B22949288_.wvu.FilterData" hidden="1">#REF!</definedName>
    <definedName name="Z_21A967FF_561E_495F_AEB9_4DD3BEDA53BC_.wvu.FilterData" localSheetId="5" hidden="1">#REF!</definedName>
    <definedName name="Z_21A967FF_561E_495F_AEB9_4DD3BEDA53BC_.wvu.FilterData" hidden="1">#REF!</definedName>
    <definedName name="Z_227E7522_DC52_4EA7_A11A_0741FF23CC42_.wvu.FilterData" localSheetId="5" hidden="1">#REF!</definedName>
    <definedName name="Z_227E7522_DC52_4EA7_A11A_0741FF23CC42_.wvu.FilterData" hidden="1">#REF!</definedName>
    <definedName name="Z_23BA0C23_280B_4568_A53C_1C6D2E85772A_.wvu.FilterData" localSheetId="5" hidden="1">#REF!</definedName>
    <definedName name="Z_23BA0C23_280B_4568_A53C_1C6D2E85772A_.wvu.FilterData" hidden="1">#REF!</definedName>
    <definedName name="Z_244346C6_3866_4160_9E2E_C77913F25398_.wvu.FilterData" localSheetId="5" hidden="1">#REF!</definedName>
    <definedName name="Z_244346C6_3866_4160_9E2E_C77913F25398_.wvu.FilterData" hidden="1">#REF!</definedName>
    <definedName name="Z_25117F67_F0EE_43EF_8FF9_79F533CE10B0_.wvu.FilterData" localSheetId="5" hidden="1">#REF!</definedName>
    <definedName name="Z_25117F67_F0EE_43EF_8FF9_79F533CE10B0_.wvu.FilterData" hidden="1">#REF!</definedName>
    <definedName name="Z_259E2DDE_5459_4510_B7A2_66F49964C56E_.wvu.FilterData" localSheetId="5" hidden="1">#REF!</definedName>
    <definedName name="Z_259E2DDE_5459_4510_B7A2_66F49964C56E_.wvu.FilterData" hidden="1">#REF!</definedName>
    <definedName name="Z_25C7DFCF_BE54_4A41_B957_DE39B9B2A5B5_.wvu.FilterData" localSheetId="5" hidden="1">#REF!</definedName>
    <definedName name="Z_25C7DFCF_BE54_4A41_B957_DE39B9B2A5B5_.wvu.FilterData" hidden="1">#REF!</definedName>
    <definedName name="Z_272E0E4D_901D_11D7_B59C_0050DAB35C7B_.wvu.FilterData" localSheetId="5" hidden="1">#REF!</definedName>
    <definedName name="Z_272E0E4D_901D_11D7_B59C_0050DAB35C7B_.wvu.FilterData" hidden="1">#REF!</definedName>
    <definedName name="Z_27D9353E_5A5F_49BF_8724_FA312A4073FF_.wvu.FilterData" localSheetId="5" hidden="1">#REF!</definedName>
    <definedName name="Z_27D9353E_5A5F_49BF_8724_FA312A4073FF_.wvu.FilterData" hidden="1">#REF!</definedName>
    <definedName name="Z_299BE965_B904_49FA_A79D_B9538F94936F_.wvu.FilterData" localSheetId="5" hidden="1">#REF!</definedName>
    <definedName name="Z_299BE965_B904_49FA_A79D_B9538F94936F_.wvu.FilterData" hidden="1">#REF!</definedName>
    <definedName name="Z_29D37CE9_76D1_4D09_99A0_55ABA6929929_.wvu.FilterData" localSheetId="5" hidden="1">#REF!</definedName>
    <definedName name="Z_29D37CE9_76D1_4D09_99A0_55ABA6929929_.wvu.FilterData" hidden="1">#REF!</definedName>
    <definedName name="Z_2C05BC27_731C_41F4_980F_CD81E4A7A662_.wvu.FilterData" localSheetId="5" hidden="1">#REF!</definedName>
    <definedName name="Z_2C05BC27_731C_41F4_980F_CD81E4A7A662_.wvu.FilterData" hidden="1">#REF!</definedName>
    <definedName name="Z_2C0BDCBF_705B_4E5A_9659_05D99EC56641_.wvu.FilterData" localSheetId="5" hidden="1">#REF!</definedName>
    <definedName name="Z_2C0BDCBF_705B_4E5A_9659_05D99EC56641_.wvu.FilterData" hidden="1">#REF!</definedName>
    <definedName name="Z_2CD580B5_D99D_45ED_AC1E_45F8CBBBB9F1_.wvu.FilterData" localSheetId="5" hidden="1">#REF!</definedName>
    <definedName name="Z_2CD580B5_D99D_45ED_AC1E_45F8CBBBB9F1_.wvu.FilterData" hidden="1">#REF!</definedName>
    <definedName name="Z_2D98D706_A306_4353_8B3D_DA92F9EAEC9A_.wvu.FilterData" localSheetId="5" hidden="1">#REF!</definedName>
    <definedName name="Z_2D98D706_A306_4353_8B3D_DA92F9EAEC9A_.wvu.FilterData" hidden="1">#REF!</definedName>
    <definedName name="Z_2F8736FC_F07E_49E8_9C13_8E0A0F5EFE5F_.wvu.FilterData" localSheetId="5" hidden="1">#REF!</definedName>
    <definedName name="Z_2F8736FC_F07E_49E8_9C13_8E0A0F5EFE5F_.wvu.FilterData" hidden="1">#REF!</definedName>
    <definedName name="Z_304C2F7A_D3A6_4DBA_A568_C3E56D7C6E2F_.wvu.FilterData" localSheetId="5" hidden="1">#REF!</definedName>
    <definedName name="Z_304C2F7A_D3A6_4DBA_A568_C3E56D7C6E2F_.wvu.FilterData" hidden="1">#REF!</definedName>
    <definedName name="Z_30E0ACE8_B29A_44E9_B542_E8C1CA3FD802_.wvu.FilterData" localSheetId="5" hidden="1">#REF!</definedName>
    <definedName name="Z_30E0ACE8_B29A_44E9_B542_E8C1CA3FD802_.wvu.FilterData" hidden="1">#REF!</definedName>
    <definedName name="Z_31A27EA2_D574_43B8_A671_7419A12151C9_.wvu.FilterData" localSheetId="5" hidden="1">#REF!</definedName>
    <definedName name="Z_31A27EA2_D574_43B8_A671_7419A12151C9_.wvu.FilterData" hidden="1">#REF!</definedName>
    <definedName name="Z_32D1B352_62AB_4105_8DFC_EAA2DF743365_.wvu.FilterData" localSheetId="5" hidden="1">#REF!</definedName>
    <definedName name="Z_32D1B352_62AB_4105_8DFC_EAA2DF743365_.wvu.FilterData" hidden="1">#REF!</definedName>
    <definedName name="Z_330DF436_5BED_40AF_AC51_73D268BD9DF4_.wvu.FilterData" localSheetId="5" hidden="1">#REF!</definedName>
    <definedName name="Z_330DF436_5BED_40AF_AC51_73D268BD9DF4_.wvu.FilterData" hidden="1">#REF!</definedName>
    <definedName name="Z_33B8EF57_2FB1_4600_9590_B0A2F2FE409B_.wvu.FilterData" localSheetId="5" hidden="1">#REF!</definedName>
    <definedName name="Z_33B8EF57_2FB1_4600_9590_B0A2F2FE409B_.wvu.FilterData" hidden="1">#REF!</definedName>
    <definedName name="Z_3404588C_6CE7_4C97_A62C_D19D9EE290D3_.wvu.FilterData" localSheetId="5" hidden="1">#REF!</definedName>
    <definedName name="Z_3404588C_6CE7_4C97_A62C_D19D9EE290D3_.wvu.FilterData" hidden="1">#REF!</definedName>
    <definedName name="Z_34E71878_8D1A_4343_91A1_3FE085136D2B_.wvu.FilterData" localSheetId="5" hidden="1">#REF!</definedName>
    <definedName name="Z_34E71878_8D1A_4343_91A1_3FE085136D2B_.wvu.FilterData" hidden="1">#REF!</definedName>
    <definedName name="Z_37611AA0_E86A_42C8_8705_108B25E060A1_.wvu.FilterData" localSheetId="5" hidden="1">#REF!</definedName>
    <definedName name="Z_37611AA0_E86A_42C8_8705_108B25E060A1_.wvu.FilterData" hidden="1">#REF!</definedName>
    <definedName name="Z_38FE6CED_4C19_4332_9788_ACC902B20A46_.wvu.FilterData" localSheetId="5" hidden="1">#REF!</definedName>
    <definedName name="Z_38FE6CED_4C19_4332_9788_ACC902B20A46_.wvu.FilterData" hidden="1">#REF!</definedName>
    <definedName name="Z_394E75CB_4F7F_4C88_A08F_29E48E587341_.wvu.FilterData" localSheetId="5" hidden="1">#REF!</definedName>
    <definedName name="Z_394E75CB_4F7F_4C88_A08F_29E48E587341_.wvu.FilterData" hidden="1">#REF!</definedName>
    <definedName name="Z_3C200595_20A3_4A0C_B071_705F4AD5DAD3_.wvu.FilterData" localSheetId="5" hidden="1">#REF!</definedName>
    <definedName name="Z_3C200595_20A3_4A0C_B071_705F4AD5DAD3_.wvu.FilterData" hidden="1">#REF!</definedName>
    <definedName name="Z_3E93FF4A_0B7F_475C_A63C_54FBDB9DB4C5_.wvu.FilterData" localSheetId="5" hidden="1">#REF!</definedName>
    <definedName name="Z_3E93FF4A_0B7F_475C_A63C_54FBDB9DB4C5_.wvu.FilterData" hidden="1">#REF!</definedName>
    <definedName name="Z_3FF05DC4_CA9E_470D_A193_91785ACE00EF_.wvu.FilterData" localSheetId="5" hidden="1">#REF!</definedName>
    <definedName name="Z_3FF05DC4_CA9E_470D_A193_91785ACE00EF_.wvu.FilterData" hidden="1">#REF!</definedName>
    <definedName name="Z_43791B95_57D7_42F4_8815_D1B7E488543E_.wvu.FilterData" localSheetId="5" hidden="1">#REF!</definedName>
    <definedName name="Z_43791B95_57D7_42F4_8815_D1B7E488543E_.wvu.FilterData" hidden="1">#REF!</definedName>
    <definedName name="Z_445AA90F_6D9B_40F5_8E1D_CE1EF57CF450_.wvu.FilterData" localSheetId="5" hidden="1">#REF!</definedName>
    <definedName name="Z_445AA90F_6D9B_40F5_8E1D_CE1EF57CF450_.wvu.FilterData" hidden="1">#REF!</definedName>
    <definedName name="Z_454E0C40_F84F_42A3_A371_6F23C1F38595_.wvu.FilterData" localSheetId="5" hidden="1">#REF!</definedName>
    <definedName name="Z_454E0C40_F84F_42A3_A371_6F23C1F38595_.wvu.FilterData" hidden="1">#REF!</definedName>
    <definedName name="Z_4608FCB3_3552_4D58_B6CE_B8F34D78221E_.wvu.FilterData" localSheetId="5" hidden="1">#REF!</definedName>
    <definedName name="Z_4608FCB3_3552_4D58_B6CE_B8F34D78221E_.wvu.FilterData" hidden="1">#REF!</definedName>
    <definedName name="Z_46E47F7C_9185_4E39_BED5_B4A69FF64CC1_.wvu.FilterData" localSheetId="5" hidden="1">#REF!</definedName>
    <definedName name="Z_46E47F7C_9185_4E39_BED5_B4A69FF64CC1_.wvu.FilterData" hidden="1">#REF!</definedName>
    <definedName name="Z_48202D5D_77CB_41DE_8C59_9325C98D7C97_.wvu.FilterData" localSheetId="5" hidden="1">#REF!</definedName>
    <definedName name="Z_48202D5D_77CB_41DE_8C59_9325C98D7C97_.wvu.FilterData" hidden="1">#REF!</definedName>
    <definedName name="Z_48824DFE_B714_4D0B_9E95_F01C5BAD5D1F_.wvu.FilterData" localSheetId="5" hidden="1">#REF!</definedName>
    <definedName name="Z_48824DFE_B714_4D0B_9E95_F01C5BAD5D1F_.wvu.FilterData" hidden="1">#REF!</definedName>
    <definedName name="Z_4C45D885_33EE_4DA9_BF96_6B10CFBA5596_.wvu.FilterData" localSheetId="5" hidden="1">#REF!</definedName>
    <definedName name="Z_4C45D885_33EE_4DA9_BF96_6B10CFBA5596_.wvu.FilterData" hidden="1">#REF!</definedName>
    <definedName name="Z_4D344757_9064_4D2F_A3A5_69132D23B7B9_.wvu.FilterData" localSheetId="5" hidden="1">#REF!</definedName>
    <definedName name="Z_4D344757_9064_4D2F_A3A5_69132D23B7B9_.wvu.FilterData" hidden="1">#REF!</definedName>
    <definedName name="Z_4E773EE1_0A5B_43A9_9C28_FFB0A27D19C3_.wvu.FilterData" localSheetId="5" hidden="1">#REF!</definedName>
    <definedName name="Z_4E773EE1_0A5B_43A9_9C28_FFB0A27D19C3_.wvu.FilterData" hidden="1">#REF!</definedName>
    <definedName name="Z_5122F04C_91B2_4031_BAE2_43203D520992_.wvu.FilterData" localSheetId="5" hidden="1">#REF!</definedName>
    <definedName name="Z_5122F04C_91B2_4031_BAE2_43203D520992_.wvu.FilterData" hidden="1">#REF!</definedName>
    <definedName name="Z_52B8D0B0_5872_4367_8D38_9AA5A4B975B3_.wvu.FilterData" localSheetId="5" hidden="1">#REF!</definedName>
    <definedName name="Z_52B8D0B0_5872_4367_8D38_9AA5A4B975B3_.wvu.FilterData" hidden="1">#REF!</definedName>
    <definedName name="Z_532423B2_94C7_44C1_9A2A_9712DAE92CE9_.wvu.FilterData" localSheetId="5" hidden="1">#REF!</definedName>
    <definedName name="Z_532423B2_94C7_44C1_9A2A_9712DAE92CE9_.wvu.FilterData" hidden="1">#REF!</definedName>
    <definedName name="Z_53F31130_5EA7_42BA_93EB_88A7CB743782_.wvu.FilterData" localSheetId="5" hidden="1">#REF!</definedName>
    <definedName name="Z_53F31130_5EA7_42BA_93EB_88A7CB743782_.wvu.FilterData" hidden="1">#REF!</definedName>
    <definedName name="Z_55213581_1831_4A94_AB4D_23E4F8BC8085_.wvu.FilterData" localSheetId="5" hidden="1">#REF!</definedName>
    <definedName name="Z_55213581_1831_4A94_AB4D_23E4F8BC8085_.wvu.FilterData" hidden="1">#REF!</definedName>
    <definedName name="Z_552B9204_1C85_45BC_B148_AF3E206BDAA2_.wvu.FilterData" localSheetId="5" hidden="1">#REF!</definedName>
    <definedName name="Z_552B9204_1C85_45BC_B148_AF3E206BDAA2_.wvu.FilterData" hidden="1">#REF!</definedName>
    <definedName name="Z_566671FC_5910_47FD_B961_1065A17D262D_.wvu.FilterData" localSheetId="5" hidden="1">#REF!</definedName>
    <definedName name="Z_566671FC_5910_47FD_B961_1065A17D262D_.wvu.FilterData" hidden="1">#REF!</definedName>
    <definedName name="Z_569D17FA_30FE_42CA_8D65_E126C1C01EC2_.wvu.FilterData" localSheetId="5" hidden="1">#REF!</definedName>
    <definedName name="Z_569D17FA_30FE_42CA_8D65_E126C1C01EC2_.wvu.FilterData" hidden="1">#REF!</definedName>
    <definedName name="Z_573E904E_5C2F_4CA2_AFCF_918B916322E4_.wvu.FilterData" localSheetId="5" hidden="1">#REF!</definedName>
    <definedName name="Z_573E904E_5C2F_4CA2_AFCF_918B916322E4_.wvu.FilterData" hidden="1">#REF!</definedName>
    <definedName name="Z_58DA6172_DC47_4A5F_B420_207BB6987764_.wvu.FilterData" localSheetId="5" hidden="1">#REF!</definedName>
    <definedName name="Z_58DA6172_DC47_4A5F_B420_207BB6987764_.wvu.FilterData" hidden="1">#REF!</definedName>
    <definedName name="Z_58FCB891_F6F4_46F2_BF6B_861E585C9231_.wvu.FilterData" localSheetId="5" hidden="1">#REF!</definedName>
    <definedName name="Z_58FCB891_F6F4_46F2_BF6B_861E585C9231_.wvu.FilterData" hidden="1">#REF!</definedName>
    <definedName name="Z_59A87EBA_E018_40E8_A580_AB2176E95D7E_.wvu.FilterData" localSheetId="5" hidden="1">#REF!</definedName>
    <definedName name="Z_59A87EBA_E018_40E8_A580_AB2176E95D7E_.wvu.FilterData" hidden="1">#REF!</definedName>
    <definedName name="Z_5A3E740D_87C0_4F85_AB6D_B402AD860D04_.wvu.FilterData" localSheetId="5" hidden="1">#REF!</definedName>
    <definedName name="Z_5A3E740D_87C0_4F85_AB6D_B402AD860D04_.wvu.FilterData" hidden="1">#REF!</definedName>
    <definedName name="Z_5B42E6B5_40AA_4D3F_B932_EF1583491CDE_.wvu.FilterData" localSheetId="5" hidden="1">#REF!</definedName>
    <definedName name="Z_5B42E6B5_40AA_4D3F_B932_EF1583491CDE_.wvu.FilterData" hidden="1">#REF!</definedName>
    <definedName name="Z_5B7B4951_7310_4C66_B906_4D046076272E_.wvu.FilterData" localSheetId="5" hidden="1">#REF!</definedName>
    <definedName name="Z_5B7B4951_7310_4C66_B906_4D046076272E_.wvu.FilterData" hidden="1">#REF!</definedName>
    <definedName name="Z_5D41F4B9_83DF_4509_9C07_453BA5A62846_.wvu.FilterData" localSheetId="5" hidden="1">#REF!</definedName>
    <definedName name="Z_5D41F4B9_83DF_4509_9C07_453BA5A62846_.wvu.FilterData" hidden="1">#REF!</definedName>
    <definedName name="Z_5DB05E9F_8F3B_4886_A6CB_2CC53331BA7A_.wvu.FilterData" localSheetId="5" hidden="1">#REF!</definedName>
    <definedName name="Z_5DB05E9F_8F3B_4886_A6CB_2CC53331BA7A_.wvu.FilterData" hidden="1">#REF!</definedName>
    <definedName name="Z_5F096896_2CB8_4B96_A0FE_9AB50EEEEFAB_.wvu.FilterData" localSheetId="5" hidden="1">#REF!</definedName>
    <definedName name="Z_5F096896_2CB8_4B96_A0FE_9AB50EEEEFAB_.wvu.FilterData" hidden="1">#REF!</definedName>
    <definedName name="Z_60DF8B29_1C1F_4B50_BDA8_B8E0C7DD04C3_.wvu.Cols" localSheetId="3" hidden="1">[68]Jurídico!$D:$D,[68]Jurídico!$F:$K</definedName>
    <definedName name="Z_60DF8B29_1C1F_4B50_BDA8_B8E0C7DD04C3_.wvu.Cols" hidden="1">[68]Jurídico!$D:$D,[68]Jurídico!$F:$K</definedName>
    <definedName name="Z_60DF8B29_1C1F_4B50_BDA8_B8E0C7DD04C3_.wvu.FilterData" localSheetId="5" hidden="1">#REF!</definedName>
    <definedName name="Z_60DF8B29_1C1F_4B50_BDA8_B8E0C7DD04C3_.wvu.FilterData" hidden="1">#REF!</definedName>
    <definedName name="Z_615F4A4D_D5AB_4A04_81F5_F436484247A5_.wvu.FilterData" localSheetId="5" hidden="1">#REF!</definedName>
    <definedName name="Z_615F4A4D_D5AB_4A04_81F5_F436484247A5_.wvu.FilterData" hidden="1">#REF!</definedName>
    <definedName name="Z_616443B5_6F0D_4082_9223_F71B54305366_.wvu.FilterData" localSheetId="5" hidden="1">#REF!</definedName>
    <definedName name="Z_616443B5_6F0D_4082_9223_F71B54305366_.wvu.FilterData" hidden="1">#REF!</definedName>
    <definedName name="Z_631F0312_B404_409F_AF2B_39FB2D25040B_.wvu.FilterData" localSheetId="5" hidden="1">#REF!</definedName>
    <definedName name="Z_631F0312_B404_409F_AF2B_39FB2D25040B_.wvu.FilterData" hidden="1">#REF!</definedName>
    <definedName name="Z_632CF316_8294_4588_87E1_2B69E184A62B_.wvu.FilterData" localSheetId="5" hidden="1">#REF!</definedName>
    <definedName name="Z_632CF316_8294_4588_87E1_2B69E184A62B_.wvu.FilterData" hidden="1">#REF!</definedName>
    <definedName name="Z_66D1BA5F_F4AE_443C_8583_CE89D6674A73_.wvu.FilterData" localSheetId="5" hidden="1">#REF!</definedName>
    <definedName name="Z_66D1BA5F_F4AE_443C_8583_CE89D6674A73_.wvu.FilterData" hidden="1">#REF!</definedName>
    <definedName name="Z_66DD4806_8039_438A_B1CE_46CC5B464050_.wvu.FilterData" localSheetId="5" hidden="1">#REF!</definedName>
    <definedName name="Z_66DD4806_8039_438A_B1CE_46CC5B464050_.wvu.FilterData" hidden="1">#REF!</definedName>
    <definedName name="Z_67B65FDF_FF67_490E_B8E5_92DC66C9FC9D_.wvu.FilterData" localSheetId="5" hidden="1">#REF!</definedName>
    <definedName name="Z_67B65FDF_FF67_490E_B8E5_92DC66C9FC9D_.wvu.FilterData" hidden="1">#REF!</definedName>
    <definedName name="Z_68B709DF_9429_4090_9106_386C5F16C4D7_.wvu.FilterData" localSheetId="5" hidden="1">#REF!</definedName>
    <definedName name="Z_68B709DF_9429_4090_9106_386C5F16C4D7_.wvu.FilterData" hidden="1">#REF!</definedName>
    <definedName name="Z_690BC25F_5AA3_4B4B_9507_8C197E768E98_.wvu.FilterData" localSheetId="5" hidden="1">#REF!</definedName>
    <definedName name="Z_690BC25F_5AA3_4B4B_9507_8C197E768E98_.wvu.FilterData" hidden="1">#REF!</definedName>
    <definedName name="Z_6A66B8A7_491B_4A29_94A1_39F4FDA32C48_.wvu.FilterData" localSheetId="5" hidden="1">#REF!</definedName>
    <definedName name="Z_6A66B8A7_491B_4A29_94A1_39F4FDA32C48_.wvu.FilterData" hidden="1">#REF!</definedName>
    <definedName name="Z_6A6F36C8_24A1_4147_9C63_27B7978935DD_.wvu.FilterData" localSheetId="5" hidden="1">#REF!</definedName>
    <definedName name="Z_6A6F36C8_24A1_4147_9C63_27B7978935DD_.wvu.FilterData" hidden="1">#REF!</definedName>
    <definedName name="Z_6C2050D3_ABE5_4B48_B2A7_DDDD21669987_.wvu.FilterData" localSheetId="5" hidden="1">#REF!</definedName>
    <definedName name="Z_6C2050D3_ABE5_4B48_B2A7_DDDD21669987_.wvu.FilterData" hidden="1">#REF!</definedName>
    <definedName name="Z_6CD84A0B_C00D_4BC8_A655_6383CCA4B296_.wvu.FilterData" localSheetId="5" hidden="1">#REF!</definedName>
    <definedName name="Z_6CD84A0B_C00D_4BC8_A655_6383CCA4B296_.wvu.FilterData" hidden="1">#REF!</definedName>
    <definedName name="Z_6D5E5F42_E924_48A0_A50F_5BB481AFD1D5_.wvu.FilterData" localSheetId="5" hidden="1">#REF!</definedName>
    <definedName name="Z_6D5E5F42_E924_48A0_A50F_5BB481AFD1D5_.wvu.FilterData" hidden="1">#REF!</definedName>
    <definedName name="Z_6D789842_F56B_40C4_8907_F36C02855F76_.wvu.FilterData" localSheetId="5" hidden="1">#REF!</definedName>
    <definedName name="Z_6D789842_F56B_40C4_8907_F36C02855F76_.wvu.FilterData" hidden="1">#REF!</definedName>
    <definedName name="Z_6E345713_0818_471C_B54B_D890B987A0BC_.wvu.FilterData" localSheetId="5" hidden="1">#REF!</definedName>
    <definedName name="Z_6E345713_0818_471C_B54B_D890B987A0BC_.wvu.FilterData" hidden="1">#REF!</definedName>
    <definedName name="Z_701DEAE4_9CF1_491A_A54B_A6AE3235639D_.wvu.FilterData" localSheetId="5" hidden="1">#REF!</definedName>
    <definedName name="Z_701DEAE4_9CF1_491A_A54B_A6AE3235639D_.wvu.FilterData" hidden="1">#REF!</definedName>
    <definedName name="Z_7319B1DA_C8AE_4D1D_AB4C_B14141921483_.wvu.FilterData" localSheetId="5" hidden="1">#REF!</definedName>
    <definedName name="Z_7319B1DA_C8AE_4D1D_AB4C_B14141921483_.wvu.FilterData" hidden="1">#REF!</definedName>
    <definedName name="Z_75A1B66F_9EE1_4406_8264_C9BF12113183_.wvu.FilterData" localSheetId="5" hidden="1">#REF!</definedName>
    <definedName name="Z_75A1B66F_9EE1_4406_8264_C9BF12113183_.wvu.FilterData" hidden="1">#REF!</definedName>
    <definedName name="Z_7651BD63_D75B_41A5_B133_06AE6A84AE8F_.wvu.FilterData" localSheetId="5" hidden="1">#REF!</definedName>
    <definedName name="Z_7651BD63_D75B_41A5_B133_06AE6A84AE8F_.wvu.FilterData" hidden="1">#REF!</definedName>
    <definedName name="Z_767B7DB4_B657_4E6E_831B_84CA933FFCBE_.wvu.FilterData" localSheetId="5" hidden="1">#REF!</definedName>
    <definedName name="Z_767B7DB4_B657_4E6E_831B_84CA933FFCBE_.wvu.FilterData" hidden="1">#REF!</definedName>
    <definedName name="Z_76FA93EF_40A9_4929_9B4A_2213742C1620_.wvu.FilterData" localSheetId="5" hidden="1">#REF!</definedName>
    <definedName name="Z_76FA93EF_40A9_4929_9B4A_2213742C1620_.wvu.FilterData" hidden="1">#REF!</definedName>
    <definedName name="Z_78A33412_D032_45F7_9C2D_D4A31DB937D9_.wvu.FilterData" localSheetId="5" hidden="1">#REF!</definedName>
    <definedName name="Z_78A33412_D032_45F7_9C2D_D4A31DB937D9_.wvu.FilterData" hidden="1">#REF!</definedName>
    <definedName name="Z_796E4E5E_16C3_474D_B1D5_F6D39CD34051_.wvu.FilterData" localSheetId="5" hidden="1">#REF!</definedName>
    <definedName name="Z_796E4E5E_16C3_474D_B1D5_F6D39CD34051_.wvu.FilterData" hidden="1">#REF!</definedName>
    <definedName name="Z_7BFA9C41_C881_48A8_90C2_F93F8E16E599_.wvu.FilterData" localSheetId="5" hidden="1">#REF!</definedName>
    <definedName name="Z_7BFA9C41_C881_48A8_90C2_F93F8E16E599_.wvu.FilterData" hidden="1">#REF!</definedName>
    <definedName name="Z_7BFBCE1E_B6C5_4BAC_AD95_2B50D2ED28AB_.wvu.FilterData" localSheetId="5" hidden="1">#REF!</definedName>
    <definedName name="Z_7BFBCE1E_B6C5_4BAC_AD95_2B50D2ED28AB_.wvu.FilterData" hidden="1">#REF!</definedName>
    <definedName name="Z_7C6FEBF3_4382_4282_BBB0_E0269BEE42DE_.wvu.FilterData" localSheetId="5" hidden="1">#REF!</definedName>
    <definedName name="Z_7C6FEBF3_4382_4282_BBB0_E0269BEE42DE_.wvu.FilterData" hidden="1">#REF!</definedName>
    <definedName name="Z_7D057642_92FA_4DD6_84C5_B10B17893E1F_.wvu.FilterData" localSheetId="5" hidden="1">#REF!</definedName>
    <definedName name="Z_7D057642_92FA_4DD6_84C5_B10B17893E1F_.wvu.FilterData" hidden="1">#REF!</definedName>
    <definedName name="Z_7ED5F3D1_B838_492E_9467_7E7CE6B348ED_.wvu.FilterData" localSheetId="5" hidden="1">#REF!</definedName>
    <definedName name="Z_7ED5F3D1_B838_492E_9467_7E7CE6B348ED_.wvu.FilterData" hidden="1">#REF!</definedName>
    <definedName name="Z_8090FD3B_94DF_4ACF_9708_D5B9ADEFD29C_.wvu.FilterData" localSheetId="5" hidden="1">#REF!</definedName>
    <definedName name="Z_8090FD3B_94DF_4ACF_9708_D5B9ADEFD29C_.wvu.FilterData" hidden="1">#REF!</definedName>
    <definedName name="Z_8149A5A7_8307_4FA6_B457_A66B8A6DFABD_.wvu.FilterData" localSheetId="5" hidden="1">#REF!</definedName>
    <definedName name="Z_8149A5A7_8307_4FA6_B457_A66B8A6DFABD_.wvu.FilterData" hidden="1">#REF!</definedName>
    <definedName name="Z_819A0FD3_B678_47E8_9DFB_641B3990B590_.wvu.FilterData" localSheetId="5" hidden="1">#REF!</definedName>
    <definedName name="Z_819A0FD3_B678_47E8_9DFB_641B3990B590_.wvu.FilterData" hidden="1">#REF!</definedName>
    <definedName name="Z_82999604_BD48_4054_BDCB_CB8B074A34A3_.wvu.FilterData" localSheetId="5" hidden="1">#REF!</definedName>
    <definedName name="Z_82999604_BD48_4054_BDCB_CB8B074A34A3_.wvu.FilterData" hidden="1">#REF!</definedName>
    <definedName name="Z_8473B3F0_0740_4E9F_9BAE_9113E5077DE8_.wvu.FilterData" localSheetId="5" hidden="1">#REF!</definedName>
    <definedName name="Z_8473B3F0_0740_4E9F_9BAE_9113E5077DE8_.wvu.FilterData" hidden="1">#REF!</definedName>
    <definedName name="Z_85A83A94_71B4_44C8_8B5A_68CAA2461241_.wvu.FilterData" localSheetId="5" hidden="1">#REF!</definedName>
    <definedName name="Z_85A83A94_71B4_44C8_8B5A_68CAA2461241_.wvu.FilterData" hidden="1">#REF!</definedName>
    <definedName name="Z_86E0C273_91AF_11D7_9C1E_0004231B06E7_.wvu.FilterData" localSheetId="5" hidden="1">#REF!</definedName>
    <definedName name="Z_86E0C273_91AF_11D7_9C1E_0004231B06E7_.wvu.FilterData" hidden="1">#REF!</definedName>
    <definedName name="Z_87F04A72_68BF_497D_8569_47D1A3B89590_.wvu.FilterData" localSheetId="5" hidden="1">#REF!</definedName>
    <definedName name="Z_87F04A72_68BF_497D_8569_47D1A3B89590_.wvu.FilterData" hidden="1">#REF!</definedName>
    <definedName name="Z_893CBEFD_F317_41F0_BA87_CC1860E1F73B_.wvu.FilterData" localSheetId="5" hidden="1">#REF!</definedName>
    <definedName name="Z_893CBEFD_F317_41F0_BA87_CC1860E1F73B_.wvu.FilterData" hidden="1">#REF!</definedName>
    <definedName name="Z_89D83FA2_2F4F_4275_9074_3A6247C2CDA6_.wvu.FilterData" localSheetId="5" hidden="1">#REF!</definedName>
    <definedName name="Z_89D83FA2_2F4F_4275_9074_3A6247C2CDA6_.wvu.FilterData" hidden="1">#REF!</definedName>
    <definedName name="Z_8B2E8E84_1A68_4B75_A867_04E8EAC8E685_.wvu.FilterData" localSheetId="5" hidden="1">#REF!</definedName>
    <definedName name="Z_8B2E8E84_1A68_4B75_A867_04E8EAC8E685_.wvu.FilterData" hidden="1">#REF!</definedName>
    <definedName name="Z_8B5FADF8_BAFC_44E0_9D1D_DE21657D83CA_.wvu.FilterData" localSheetId="5" hidden="1">#REF!</definedName>
    <definedName name="Z_8B5FADF8_BAFC_44E0_9D1D_DE21657D83CA_.wvu.FilterData" hidden="1">#REF!</definedName>
    <definedName name="Z_8CBA7976_3F45_4926_8F5C_251343B1DCDB_.wvu.FilterData" localSheetId="5" hidden="1">#REF!</definedName>
    <definedName name="Z_8CBA7976_3F45_4926_8F5C_251343B1DCDB_.wvu.FilterData" hidden="1">#REF!</definedName>
    <definedName name="Z_8D213052_8AFD_4E06_B410_DCB431062572_.wvu.FilterData" localSheetId="5" hidden="1">#REF!</definedName>
    <definedName name="Z_8D213052_8AFD_4E06_B410_DCB431062572_.wvu.FilterData" hidden="1">#REF!</definedName>
    <definedName name="Z_8EA755F4_0515_4AA0_970C_55F473C7FD9B_.wvu.FilterData" localSheetId="5" hidden="1">#REF!</definedName>
    <definedName name="Z_8EA755F4_0515_4AA0_970C_55F473C7FD9B_.wvu.FilterData" hidden="1">#REF!</definedName>
    <definedName name="Z_8F33F4E3_A14E_4DD4_ADD4_B19023A45B10_.wvu.FilterData" localSheetId="5" hidden="1">#REF!</definedName>
    <definedName name="Z_8F33F4E3_A14E_4DD4_ADD4_B19023A45B10_.wvu.FilterData" hidden="1">#REF!</definedName>
    <definedName name="Z_901BF8EA_CA8A_411C_8FD3_BCB793FCF48A_.wvu.FilterData" localSheetId="5" hidden="1">#REF!</definedName>
    <definedName name="Z_901BF8EA_CA8A_411C_8FD3_BCB793FCF48A_.wvu.FilterData" hidden="1">#REF!</definedName>
    <definedName name="Z_91488B6D_F045_4050_BA1B_41C2E3B3B10A_.wvu.FilterData" localSheetId="5" hidden="1">#REF!</definedName>
    <definedName name="Z_91488B6D_F045_4050_BA1B_41C2E3B3B10A_.wvu.FilterData" hidden="1">#REF!</definedName>
    <definedName name="Z_92919032_3A1D_4E0A_A8D8_FD23494D13A8_.wvu.FilterData" localSheetId="5" hidden="1">#REF!</definedName>
    <definedName name="Z_92919032_3A1D_4E0A_A8D8_FD23494D13A8_.wvu.FilterData" hidden="1">#REF!</definedName>
    <definedName name="Z_9587B38A_B060_410B_8598_4B23623A371C_.wvu.FilterData" localSheetId="5" hidden="1">#REF!</definedName>
    <definedName name="Z_9587B38A_B060_410B_8598_4B23623A371C_.wvu.FilterData" hidden="1">#REF!</definedName>
    <definedName name="Z_96EB0306_BB94_45E8_9D0D_4C07A6623010_.wvu.FilterData" localSheetId="5" hidden="1">#REF!</definedName>
    <definedName name="Z_96EB0306_BB94_45E8_9D0D_4C07A6623010_.wvu.FilterData" hidden="1">#REF!</definedName>
    <definedName name="Z_97666733_8666_4F9D_9588_AF9B6CF9224C_.wvu.FilterData" localSheetId="5" hidden="1">#REF!</definedName>
    <definedName name="Z_97666733_8666_4F9D_9588_AF9B6CF9224C_.wvu.FilterData" hidden="1">#REF!</definedName>
    <definedName name="Z_98599B4F_1D05_4040_9183_E1D7A1DDEB9C_.wvu.FilterData" localSheetId="5" hidden="1">#REF!</definedName>
    <definedName name="Z_98599B4F_1D05_4040_9183_E1D7A1DDEB9C_.wvu.FilterData" hidden="1">#REF!</definedName>
    <definedName name="Z_98C8BF36_C172_45C3_8EFB_521E6ACCA0D3_.wvu.FilterData" localSheetId="5" hidden="1">#REF!</definedName>
    <definedName name="Z_98C8BF36_C172_45C3_8EFB_521E6ACCA0D3_.wvu.FilterData" hidden="1">#REF!</definedName>
    <definedName name="Z_9A372634_7C2D_4502_BF44_0C63FD1FB6D2_.wvu.FilterData" localSheetId="5" hidden="1">#REF!</definedName>
    <definedName name="Z_9A372634_7C2D_4502_BF44_0C63FD1FB6D2_.wvu.FilterData" hidden="1">#REF!</definedName>
    <definedName name="Z_9A5CC0D4_28E7_4461_BE2E_802002496535_.wvu.FilterData" localSheetId="5" hidden="1">#REF!</definedName>
    <definedName name="Z_9A5CC0D4_28E7_4461_BE2E_802002496535_.wvu.FilterData" hidden="1">#REF!</definedName>
    <definedName name="Z_9C86BF25_210A_4B5C_9F2A_856CA801294A_.wvu.FilterData" localSheetId="5" hidden="1">#REF!</definedName>
    <definedName name="Z_9C86BF25_210A_4B5C_9F2A_856CA801294A_.wvu.FilterData" hidden="1">#REF!</definedName>
    <definedName name="Z_9C8AF864_7E20_415C_848E_C2849E8CBF0C_.wvu.FilterData" localSheetId="5" hidden="1">#REF!</definedName>
    <definedName name="Z_9C8AF864_7E20_415C_848E_C2849E8CBF0C_.wvu.FilterData" hidden="1">#REF!</definedName>
    <definedName name="Z_9E7B61E2_2701_4257_A261_86548A6D7D7C_.wvu.FilterData" localSheetId="5" hidden="1">#REF!</definedName>
    <definedName name="Z_9E7B61E2_2701_4257_A261_86548A6D7D7C_.wvu.FilterData" hidden="1">#REF!</definedName>
    <definedName name="Z_A0276843_5A14_4A7A_AD1C_583475FE9ED2_.wvu.FilterData" localSheetId="5" hidden="1">#REF!</definedName>
    <definedName name="Z_A0276843_5A14_4A7A_AD1C_583475FE9ED2_.wvu.FilterData" hidden="1">#REF!</definedName>
    <definedName name="Z_A2CB926C_E33A_4E38_9626_682814771DB1_.wvu.FilterData" localSheetId="5" hidden="1">#REF!</definedName>
    <definedName name="Z_A2CB926C_E33A_4E38_9626_682814771DB1_.wvu.FilterData" hidden="1">#REF!</definedName>
    <definedName name="Z_A320C8A7_8D87_4204_85D4_AE25493D1363_.wvu.FilterData" localSheetId="5" hidden="1">#REF!</definedName>
    <definedName name="Z_A320C8A7_8D87_4204_85D4_AE25493D1363_.wvu.FilterData" hidden="1">#REF!</definedName>
    <definedName name="Z_A5F4C2AC_640B_40D9_88C9_69B3215DBE96_.wvu.FilterData" localSheetId="5" hidden="1">#REF!</definedName>
    <definedName name="Z_A5F4C2AC_640B_40D9_88C9_69B3215DBE96_.wvu.FilterData" hidden="1">#REF!</definedName>
    <definedName name="Z_A686C168_1672_48B1_ADFD_481A1276CC81_.wvu.FilterData" localSheetId="5" hidden="1">#REF!</definedName>
    <definedName name="Z_A686C168_1672_48B1_ADFD_481A1276CC81_.wvu.FilterData" hidden="1">#REF!</definedName>
    <definedName name="Z_A933351F_4BD3_4901_98D5_53D192BD61DC_.wvu.FilterData" localSheetId="5" hidden="1">#REF!</definedName>
    <definedName name="Z_A933351F_4BD3_4901_98D5_53D192BD61DC_.wvu.FilterData" hidden="1">#REF!</definedName>
    <definedName name="Z_AA0BD2F5_1513_40DB_B224_CC27CA57E181_.wvu.FilterData" localSheetId="5" hidden="1">#REF!</definedName>
    <definedName name="Z_AA0BD2F5_1513_40DB_B224_CC27CA57E181_.wvu.FilterData" hidden="1">#REF!</definedName>
    <definedName name="Z_AA329A38_94E6_4014_8D54_EFB48C7FA433_.wvu.FilterData" localSheetId="5" hidden="1">#REF!</definedName>
    <definedName name="Z_AA329A38_94E6_4014_8D54_EFB48C7FA433_.wvu.FilterData" hidden="1">#REF!</definedName>
    <definedName name="Z_AC5679A6_5A24_441C_BBA3_F0C9D8E8E441_.wvu.FilterData" localSheetId="5" hidden="1">#REF!</definedName>
    <definedName name="Z_AC5679A6_5A24_441C_BBA3_F0C9D8E8E441_.wvu.FilterData" hidden="1">#REF!</definedName>
    <definedName name="Z_ACE528A7_3516_429C_8E77_FA07F86ED2D8_.wvu.Cols" localSheetId="5" hidden="1">#REF!</definedName>
    <definedName name="Z_ACE528A7_3516_429C_8E77_FA07F86ED2D8_.wvu.Cols" hidden="1">#REF!</definedName>
    <definedName name="Z_AE302359_F16A_4874_8921_3865B0ECD878_.wvu.FilterData" localSheetId="5" hidden="1">#REF!</definedName>
    <definedName name="Z_AE302359_F16A_4874_8921_3865B0ECD878_.wvu.FilterData" hidden="1">#REF!</definedName>
    <definedName name="Z_AF0BF736_181F_4A59_8FB9_D3BCA8E591F7_.wvu.FilterData" localSheetId="5" hidden="1">#REF!</definedName>
    <definedName name="Z_AF0BF736_181F_4A59_8FB9_D3BCA8E591F7_.wvu.FilterData" hidden="1">#REF!</definedName>
    <definedName name="Z_AF12B415_1D2E_4088_9C86_BB0173951217_.wvu.FilterData" localSheetId="5" hidden="1">#REF!</definedName>
    <definedName name="Z_AF12B415_1D2E_4088_9C86_BB0173951217_.wvu.FilterData" hidden="1">#REF!</definedName>
    <definedName name="Z_AF537E87_E5DE_4792_8C82_FFA1FC35463A_.wvu.FilterData" localSheetId="5" hidden="1">#REF!</definedName>
    <definedName name="Z_AF537E87_E5DE_4792_8C82_FFA1FC35463A_.wvu.FilterData" hidden="1">#REF!</definedName>
    <definedName name="Z_B1269BAB_A618_45E5_8379_9ECE98405A14_.wvu.FilterData" localSheetId="5" hidden="1">#REF!</definedName>
    <definedName name="Z_B1269BAB_A618_45E5_8379_9ECE98405A14_.wvu.FilterData" hidden="1">#REF!</definedName>
    <definedName name="Z_B20EEB3D_E9E6_496E_8678_B417DDC74718_.wvu.FilterData" localSheetId="5" hidden="1">#REF!</definedName>
    <definedName name="Z_B20EEB3D_E9E6_496E_8678_B417DDC74718_.wvu.FilterData" hidden="1">#REF!</definedName>
    <definedName name="Z_B4864B96_AD18_4114_8AFA_A8BAA8915737_.wvu.FilterData" localSheetId="5" hidden="1">#REF!</definedName>
    <definedName name="Z_B4864B96_AD18_4114_8AFA_A8BAA8915737_.wvu.FilterData" hidden="1">#REF!</definedName>
    <definedName name="Z_B645C4A8_1830_42C7_9DBF_0F519499A6CE_.wvu.FilterData" localSheetId="5" hidden="1">#REF!</definedName>
    <definedName name="Z_B645C4A8_1830_42C7_9DBF_0F519499A6CE_.wvu.FilterData" hidden="1">#REF!</definedName>
    <definedName name="Z_B7475313_60A1_440E_A07B_6B97978B34F2_.wvu.FilterData" localSheetId="5" hidden="1">#REF!</definedName>
    <definedName name="Z_B7475313_60A1_440E_A07B_6B97978B34F2_.wvu.FilterData" hidden="1">#REF!</definedName>
    <definedName name="Z_B891B51F_1CA2_435F_A819_8A494B08D3EE_.wvu.FilterData" localSheetId="5" hidden="1">#REF!</definedName>
    <definedName name="Z_B891B51F_1CA2_435F_A819_8A494B08D3EE_.wvu.FilterData" hidden="1">#REF!</definedName>
    <definedName name="Z_B8CE2FA5_D3F2_48A0_8603_A3FBA2808CB4_.wvu.FilterData" localSheetId="5" hidden="1">#REF!</definedName>
    <definedName name="Z_B8CE2FA5_D3F2_48A0_8603_A3FBA2808CB4_.wvu.FilterData" hidden="1">#REF!</definedName>
    <definedName name="Z_B9837360_94DA_11D7_9C1E_0004231B06E7_.wvu.FilterData" localSheetId="5" hidden="1">#REF!</definedName>
    <definedName name="Z_B9837360_94DA_11D7_9C1E_0004231B06E7_.wvu.FilterData" hidden="1">#REF!</definedName>
    <definedName name="Z_BBE1AFA0_C6F6_4019_9D53_075DA4654337_.wvu.FilterData" localSheetId="5" hidden="1">#REF!</definedName>
    <definedName name="Z_BBE1AFA0_C6F6_4019_9D53_075DA4654337_.wvu.FilterData" hidden="1">#REF!</definedName>
    <definedName name="Z_BC0EED6A_3F15_49FF_A48F_B40AC74B528A_.wvu.FilterData" localSheetId="5" hidden="1">#REF!</definedName>
    <definedName name="Z_BC0EED6A_3F15_49FF_A48F_B40AC74B528A_.wvu.FilterData" hidden="1">#REF!</definedName>
    <definedName name="Z_BC4212E8_2D54_48E9_A2B4_66875F86EBEF_.wvu.FilterData" localSheetId="5" hidden="1">#REF!</definedName>
    <definedName name="Z_BC4212E8_2D54_48E9_A2B4_66875F86EBEF_.wvu.FilterData" hidden="1">#REF!</definedName>
    <definedName name="Z_BE48B5BF_102F_4FB8_8807_DA126440E01B_.wvu.FilterData" localSheetId="5" hidden="1">#REF!</definedName>
    <definedName name="Z_BE48B5BF_102F_4FB8_8807_DA126440E01B_.wvu.FilterData" hidden="1">#REF!</definedName>
    <definedName name="Z_BE949522_4A35_4352_9A91_0CE0E28D3461_.wvu.FilterData" localSheetId="5" hidden="1">#REF!</definedName>
    <definedName name="Z_BE949522_4A35_4352_9A91_0CE0E28D3461_.wvu.FilterData" hidden="1">#REF!</definedName>
    <definedName name="Z_C1310828_8567_4952_A9D3_7183F1221321_.wvu.FilterData" localSheetId="5" hidden="1">#REF!</definedName>
    <definedName name="Z_C1310828_8567_4952_A9D3_7183F1221321_.wvu.FilterData" hidden="1">#REF!</definedName>
    <definedName name="Z_C581774C_2FCD_4906_B930_CCB3F9F9A50B_.wvu.FilterData" localSheetId="5" hidden="1">#REF!</definedName>
    <definedName name="Z_C581774C_2FCD_4906_B930_CCB3F9F9A50B_.wvu.FilterData" hidden="1">#REF!</definedName>
    <definedName name="Z_C67C9A44_7556_4756_AC39_E00F137116ED_.wvu.FilterData" localSheetId="5" hidden="1">#REF!</definedName>
    <definedName name="Z_C67C9A44_7556_4756_AC39_E00F137116ED_.wvu.FilterData" hidden="1">#REF!</definedName>
    <definedName name="Z_C908089F_9A5A_11D7_9C1E_0004231B06E7_.wvu.FilterData" localSheetId="5" hidden="1">#REF!</definedName>
    <definedName name="Z_C908089F_9A5A_11D7_9C1E_0004231B06E7_.wvu.FilterData" hidden="1">#REF!</definedName>
    <definedName name="Z_C942EE3A_8DBF_41D7_ADAF_F43C01F31E23_.wvu.FilterData" localSheetId="5" hidden="1">#REF!</definedName>
    <definedName name="Z_C942EE3A_8DBF_41D7_ADAF_F43C01F31E23_.wvu.FilterData" hidden="1">#REF!</definedName>
    <definedName name="Z_CB8FB7EE_B771_11D7_9C1E_0004231B06E7_.wvu.FilterData" localSheetId="5" hidden="1">#REF!</definedName>
    <definedName name="Z_CB8FB7EE_B771_11D7_9C1E_0004231B06E7_.wvu.FilterData" hidden="1">#REF!</definedName>
    <definedName name="Z_CB8FB7F1_B771_11D7_9C1E_0004231B06E7_.wvu.FilterData" localSheetId="5" hidden="1">#REF!</definedName>
    <definedName name="Z_CB8FB7F1_B771_11D7_9C1E_0004231B06E7_.wvu.FilterData" hidden="1">#REF!</definedName>
    <definedName name="Z_CD48E0DF_E307_492A_9CFD_ADF6DE6ECCFB_.wvu.FilterData" localSheetId="5" hidden="1">#REF!</definedName>
    <definedName name="Z_CD48E0DF_E307_492A_9CFD_ADF6DE6ECCFB_.wvu.FilterData" hidden="1">#REF!</definedName>
    <definedName name="Z_CDAD3BC7_95B1_4949_91B3_EAB234D2A550_.wvu.FilterData" localSheetId="5" hidden="1">#REF!</definedName>
    <definedName name="Z_CDAD3BC7_95B1_4949_91B3_EAB234D2A550_.wvu.FilterData" hidden="1">#REF!</definedName>
    <definedName name="Z_CE1A6073_4007_44EE_88D3_3C79CF746C78_.wvu.FilterData" localSheetId="5" hidden="1">#REF!</definedName>
    <definedName name="Z_CE1A6073_4007_44EE_88D3_3C79CF746C78_.wvu.FilterData" hidden="1">#REF!</definedName>
    <definedName name="Z_D0500033_B90B_46E5_BD62_60D0DA033A55_.wvu.FilterData" localSheetId="5" hidden="1">#REF!</definedName>
    <definedName name="Z_D0500033_B90B_46E5_BD62_60D0DA033A55_.wvu.FilterData" hidden="1">#REF!</definedName>
    <definedName name="Z_D11C04A2_606C_4EF4_9AD3_4865E5EFAE70_.wvu.FilterData" localSheetId="5" hidden="1">#REF!</definedName>
    <definedName name="Z_D11C04A2_606C_4EF4_9AD3_4865E5EFAE70_.wvu.FilterData" hidden="1">#REF!</definedName>
    <definedName name="Z_D1371C66_ADFD_11D7_9C1E_0004231B06E7_.wvu.FilterData" localSheetId="5" hidden="1">#REF!</definedName>
    <definedName name="Z_D1371C66_ADFD_11D7_9C1E_0004231B06E7_.wvu.FilterData" hidden="1">#REF!</definedName>
    <definedName name="Z_D1371C82_ADFD_11D7_9C1E_0004231B06E7_.wvu.FilterData" localSheetId="5" hidden="1">#REF!</definedName>
    <definedName name="Z_D1371C82_ADFD_11D7_9C1E_0004231B06E7_.wvu.FilterData" hidden="1">#REF!</definedName>
    <definedName name="Z_D1371C98_ADFD_11D7_9C1E_0004231B06E7_.wvu.FilterData" localSheetId="5" hidden="1">#REF!</definedName>
    <definedName name="Z_D1371C98_ADFD_11D7_9C1E_0004231B06E7_.wvu.FilterData" hidden="1">#REF!</definedName>
    <definedName name="Z_D15727E9_9BC2_420E_AC98_E8E9B60BD754_.wvu.FilterData" localSheetId="5" hidden="1">#REF!</definedName>
    <definedName name="Z_D15727E9_9BC2_420E_AC98_E8E9B60BD754_.wvu.FilterData" hidden="1">#REF!</definedName>
    <definedName name="Z_D371D622_5497_46A4_826D_01F2F492E39D_.wvu.FilterData" localSheetId="5" hidden="1">#REF!</definedName>
    <definedName name="Z_D371D622_5497_46A4_826D_01F2F492E39D_.wvu.FilterData" hidden="1">#REF!</definedName>
    <definedName name="Z_D3FF2053_BD11_4CA8_9648_A06F387C0C79_.wvu.FilterData" localSheetId="5" hidden="1">#REF!</definedName>
    <definedName name="Z_D3FF2053_BD11_4CA8_9648_A06F387C0C79_.wvu.FilterData" hidden="1">#REF!</definedName>
    <definedName name="Z_D4D6DC3A_302F_4BF4_8221_EFB7EA05B30F_.wvu.FilterData" localSheetId="5" hidden="1">#REF!</definedName>
    <definedName name="Z_D4D6DC3A_302F_4BF4_8221_EFB7EA05B30F_.wvu.FilterData" hidden="1">#REF!</definedName>
    <definedName name="Z_D4FF4BA0_F9BE_4CEE_B334_FBD19DA86BF4_.wvu.FilterData" localSheetId="5" hidden="1">#REF!</definedName>
    <definedName name="Z_D4FF4BA0_F9BE_4CEE_B334_FBD19DA86BF4_.wvu.FilterData" hidden="1">#REF!</definedName>
    <definedName name="Z_D5810466_54E3_455B_B341_3E7B86FB72D3_.wvu.FilterData" localSheetId="5" hidden="1">#REF!</definedName>
    <definedName name="Z_D5810466_54E3_455B_B341_3E7B86FB72D3_.wvu.FilterData" hidden="1">#REF!</definedName>
    <definedName name="Z_D60B1DF7_D653_4F01_B5AD_6A66E578C24F_.wvu.FilterData" localSheetId="5" hidden="1">#REF!</definedName>
    <definedName name="Z_D60B1DF7_D653_4F01_B5AD_6A66E578C24F_.wvu.FilterData" hidden="1">#REF!</definedName>
    <definedName name="Z_D684BA0E_B94B_4BF7_8F27_4E3A1924425C_.wvu.FilterData" localSheetId="5" hidden="1">#REF!</definedName>
    <definedName name="Z_D684BA0E_B94B_4BF7_8F27_4E3A1924425C_.wvu.FilterData" hidden="1">#REF!</definedName>
    <definedName name="Z_D9443332_B48E_4E65_8F23_AC96FB75A5A9_.wvu.FilterData" localSheetId="5" hidden="1">#REF!</definedName>
    <definedName name="Z_D9443332_B48E_4E65_8F23_AC96FB75A5A9_.wvu.FilterData" hidden="1">#REF!</definedName>
    <definedName name="Z_DAA35AF8_874B_4671_A195_994D9700CFB0_.wvu.FilterData" localSheetId="5" hidden="1">#REF!</definedName>
    <definedName name="Z_DAA35AF8_874B_4671_A195_994D9700CFB0_.wvu.FilterData" hidden="1">#REF!</definedName>
    <definedName name="Z_DB31579F_8662_40C5_BB19_660F0F7B70E5_.wvu.FilterData" localSheetId="5" hidden="1">#REF!</definedName>
    <definedName name="Z_DB31579F_8662_40C5_BB19_660F0F7B70E5_.wvu.FilterData" hidden="1">#REF!</definedName>
    <definedName name="Z_DB349C77_BBCF_4BF0_8906_770DC9CEB279_.wvu.FilterData" localSheetId="5" hidden="1">#REF!</definedName>
    <definedName name="Z_DB349C77_BBCF_4BF0_8906_770DC9CEB279_.wvu.FilterData" hidden="1">#REF!</definedName>
    <definedName name="Z_DBA9A16F_C863_43D6_BEF6_4907AD7FF11A_.wvu.FilterData" localSheetId="5" hidden="1">#REF!</definedName>
    <definedName name="Z_DBA9A16F_C863_43D6_BEF6_4907AD7FF11A_.wvu.FilterData" hidden="1">#REF!</definedName>
    <definedName name="Z_DC39DC03_5BF1_41DE_A26D_8DA774859990_.wvu.FilterData" localSheetId="5" hidden="1">#REF!</definedName>
    <definedName name="Z_DC39DC03_5BF1_41DE_A26D_8DA774859990_.wvu.FilterData" hidden="1">#REF!</definedName>
    <definedName name="Z_DC4BE57B_E9B6_4823_AAB5_0B4AD0A1C9F8_.wvu.FilterData" localSheetId="5" hidden="1">#REF!</definedName>
    <definedName name="Z_DC4BE57B_E9B6_4823_AAB5_0B4AD0A1C9F8_.wvu.FilterData" hidden="1">#REF!</definedName>
    <definedName name="Z_DD40B456_B833_4D7B_A3C9_47AA2D6A0830_.wvu.FilterData" localSheetId="5" hidden="1">#REF!</definedName>
    <definedName name="Z_DD40B456_B833_4D7B_A3C9_47AA2D6A0830_.wvu.FilterData" hidden="1">#REF!</definedName>
    <definedName name="Z_DDC9046D_2716_4CA3_9471_7091058B3C12_.wvu.FilterData" localSheetId="5" hidden="1">#REF!</definedName>
    <definedName name="Z_DDC9046D_2716_4CA3_9471_7091058B3C12_.wvu.FilterData" hidden="1">#REF!</definedName>
    <definedName name="Z_DF3B204A_F509_4DA0_BCB7_F89536B5FEBF_.wvu.FilterData" localSheetId="5" hidden="1">#REF!</definedName>
    <definedName name="Z_DF3B204A_F509_4DA0_BCB7_F89536B5FEBF_.wvu.FilterData" hidden="1">#REF!</definedName>
    <definedName name="Z_E3FFE9E0_6C4F_4FB4_A56E_FBE96871B5C8_.wvu.Cols" localSheetId="3" hidden="1">[68]Jurídico!$D:$D,[68]Jurídico!$F:$K</definedName>
    <definedName name="Z_E3FFE9E0_6C4F_4FB4_A56E_FBE96871B5C8_.wvu.Cols" hidden="1">[68]Jurídico!$D:$D,[68]Jurídico!$F:$K</definedName>
    <definedName name="Z_E3FFE9E0_6C4F_4FB4_A56E_FBE96871B5C8_.wvu.FilterData" localSheetId="5" hidden="1">#REF!</definedName>
    <definedName name="Z_E3FFE9E0_6C4F_4FB4_A56E_FBE96871B5C8_.wvu.FilterData" hidden="1">#REF!</definedName>
    <definedName name="Z_E42D429F_E4E8_41D2_9176_83C726BAF8E3_.wvu.FilterData" localSheetId="5" hidden="1">#REF!</definedName>
    <definedName name="Z_E42D429F_E4E8_41D2_9176_83C726BAF8E3_.wvu.FilterData" hidden="1">#REF!</definedName>
    <definedName name="Z_E491B72F_902A_11D7_9C1E_0004231B06E7_.wvu.FilterData" localSheetId="5" hidden="1">#REF!</definedName>
    <definedName name="Z_E491B72F_902A_11D7_9C1E_0004231B06E7_.wvu.FilterData" hidden="1">#REF!</definedName>
    <definedName name="Z_E491B77E_902A_11D7_9C1E_0004231B06E7_.wvu.FilterData" localSheetId="5" hidden="1">#REF!</definedName>
    <definedName name="Z_E491B77E_902A_11D7_9C1E_0004231B06E7_.wvu.FilterData" hidden="1">#REF!</definedName>
    <definedName name="Z_E4A534A8_CD89_4423_9F3F_8134353F3CAC_.wvu.FilterData" localSheetId="5" hidden="1">#REF!</definedName>
    <definedName name="Z_E4A534A8_CD89_4423_9F3F_8134353F3CAC_.wvu.FilterData" hidden="1">#REF!</definedName>
    <definedName name="Z_E4E1532E_DC25_47E7_8CAC_8E70342889F1_.wvu.FilterData" localSheetId="5" hidden="1">#REF!</definedName>
    <definedName name="Z_E4E1532E_DC25_47E7_8CAC_8E70342889F1_.wvu.FilterData" hidden="1">#REF!</definedName>
    <definedName name="Z_E74731A0_5CEF_4B97_AFDD_B1DCA3953478_.wvu.FilterData" localSheetId="5" hidden="1">#REF!</definedName>
    <definedName name="Z_E74731A0_5CEF_4B97_AFDD_B1DCA3953478_.wvu.FilterData" hidden="1">#REF!</definedName>
    <definedName name="Z_E7582842_0D7F_4174_A223_2AB1DD8C9047_.wvu.FilterData" localSheetId="5" hidden="1">#REF!</definedName>
    <definedName name="Z_E7582842_0D7F_4174_A223_2AB1DD8C9047_.wvu.FilterData" hidden="1">#REF!</definedName>
    <definedName name="Z_E7E3B215_0D2B_424B_B9A9_091ABF42A9B2_.wvu.FilterData" localSheetId="5" hidden="1">#REF!</definedName>
    <definedName name="Z_E7E3B215_0D2B_424B_B9A9_091ABF42A9B2_.wvu.FilterData" hidden="1">#REF!</definedName>
    <definedName name="Z_E833D806_B408_4951_8EA0_84873DD98CC6_.wvu.FilterData" localSheetId="5" hidden="1">#REF!</definedName>
    <definedName name="Z_E833D806_B408_4951_8EA0_84873DD98CC6_.wvu.FilterData" hidden="1">#REF!</definedName>
    <definedName name="Z_E84FA520_D8B7_472A_9913_1B62E15D532D_.wvu.FilterData" localSheetId="5" hidden="1">#REF!</definedName>
    <definedName name="Z_E84FA520_D8B7_472A_9913_1B62E15D532D_.wvu.FilterData" hidden="1">#REF!</definedName>
    <definedName name="Z_E856A7FB_F0DE_4CE8_85BE_FBD78193AF0B_.wvu.FilterData" localSheetId="5" hidden="1">#REF!</definedName>
    <definedName name="Z_E856A7FB_F0DE_4CE8_85BE_FBD78193AF0B_.wvu.FilterData" hidden="1">#REF!</definedName>
    <definedName name="Z_E8B81FC8_C17A_451A_B505_641DE5886245_.wvu.FilterData" localSheetId="5" hidden="1">#REF!</definedName>
    <definedName name="Z_E8B81FC8_C17A_451A_B505_641DE5886245_.wvu.FilterData" hidden="1">#REF!</definedName>
    <definedName name="Z_EA900FC6_5EC3_4E18_9ED9_37FAC8862A4C_.wvu.FilterData" localSheetId="5" hidden="1">#REF!</definedName>
    <definedName name="Z_EA900FC6_5EC3_4E18_9ED9_37FAC8862A4C_.wvu.FilterData" hidden="1">#REF!</definedName>
    <definedName name="Z_EC12F0CE_807C_4CF2_B52D_1E5945238C05_.wvu.FilterData" localSheetId="5" hidden="1">#REF!</definedName>
    <definedName name="Z_EC12F0CE_807C_4CF2_B52D_1E5945238C05_.wvu.FilterData" hidden="1">#REF!</definedName>
    <definedName name="Z_EC74CDC8_4C91_4C55_BE9F_24DF0A9793FF_.wvu.FilterData" localSheetId="5" hidden="1">#REF!</definedName>
    <definedName name="Z_EC74CDC8_4C91_4C55_BE9F_24DF0A9793FF_.wvu.FilterData" hidden="1">#REF!</definedName>
    <definedName name="Z_ED3E33DB_FBFA_4FDE_929F_AD12074101A3_.wvu.FilterData" localSheetId="5" hidden="1">#REF!</definedName>
    <definedName name="Z_ED3E33DB_FBFA_4FDE_929F_AD12074101A3_.wvu.FilterData" hidden="1">#REF!</definedName>
    <definedName name="Z_EE21DFC7_81AA_40DA_B313_9BC83DA41DD6_.wvu.FilterData" localSheetId="5" hidden="1">#REF!</definedName>
    <definedName name="Z_EE21DFC7_81AA_40DA_B313_9BC83DA41DD6_.wvu.FilterData" hidden="1">#REF!</definedName>
    <definedName name="Z_EE5311D7_3149_40F1_82F5_7EEC6ACB6C85_.wvu.FilterData" localSheetId="5" hidden="1">#REF!</definedName>
    <definedName name="Z_EE5311D7_3149_40F1_82F5_7EEC6ACB6C85_.wvu.FilterData" hidden="1">#REF!</definedName>
    <definedName name="Z_EEE8CD21_C3A5_4786_B8BE_B9E68F0A5347_.wvu.FilterData" localSheetId="5" hidden="1">#REF!</definedName>
    <definedName name="Z_EEE8CD21_C3A5_4786_B8BE_B9E68F0A5347_.wvu.FilterData" hidden="1">#REF!</definedName>
    <definedName name="Z_F0522591_4E2E_4AD6_B99B_B69551272A68_.wvu.FilterData" localSheetId="5" hidden="1">#REF!</definedName>
    <definedName name="Z_F0522591_4E2E_4AD6_B99B_B69551272A68_.wvu.FilterData" hidden="1">#REF!</definedName>
    <definedName name="Z_F1326E0B_5376_4D6E_9BC8_214AA525DE83_.wvu.FilterData" localSheetId="5" hidden="1">#REF!</definedName>
    <definedName name="Z_F1326E0B_5376_4D6E_9BC8_214AA525DE83_.wvu.FilterData" hidden="1">#REF!</definedName>
    <definedName name="Z_F300E2D5_C458_4E4B_AB71_FF06367EF684_.wvu.FilterData" localSheetId="5" hidden="1">#REF!</definedName>
    <definedName name="Z_F300E2D5_C458_4E4B_AB71_FF06367EF684_.wvu.FilterData" hidden="1">#REF!</definedName>
    <definedName name="Z_F3F443DB_8EE1_48F9_9BF4_EAF21EDD719F_.wvu.FilterData" localSheetId="5" hidden="1">#REF!</definedName>
    <definedName name="Z_F3F443DB_8EE1_48F9_9BF4_EAF21EDD719F_.wvu.FilterData" hidden="1">#REF!</definedName>
    <definedName name="Z_F6923408_DB58_4A59_8717_D0133A922204_.wvu.FilterData" localSheetId="5" hidden="1">#REF!</definedName>
    <definedName name="Z_F6923408_DB58_4A59_8717_D0133A922204_.wvu.FilterData" hidden="1">#REF!</definedName>
    <definedName name="Z_F9CB3A99_6D24_412C_93C4_575819594890_.wvu.FilterData" localSheetId="5" hidden="1">#REF!</definedName>
    <definedName name="Z_F9CB3A99_6D24_412C_93C4_575819594890_.wvu.FilterData" hidden="1">#REF!</definedName>
    <definedName name="Z_FA40CB26_17FE_4901_96A4_2176E8FA5EEE_.wvu.FilterData" localSheetId="5" hidden="1">#REF!</definedName>
    <definedName name="Z_FA40CB26_17FE_4901_96A4_2176E8FA5EEE_.wvu.FilterData" hidden="1">#REF!</definedName>
    <definedName name="Z_FC4D1412_4B52_4393_A184_1BAD70B9C231_.wvu.FilterData" localSheetId="5" hidden="1">#REF!</definedName>
    <definedName name="Z_FC4D1412_4B52_4393_A184_1BAD70B9C231_.wvu.FilterData" hidden="1">#REF!</definedName>
    <definedName name="Z_FD259A29_AD61_4284_9BC7_5C3B20DD002B_.wvu.FilterData" localSheetId="5" hidden="1">#REF!</definedName>
    <definedName name="Z_FD259A29_AD61_4284_9BC7_5C3B20DD002B_.wvu.FilterData" hidden="1">#REF!</definedName>
    <definedName name="Z_FDFF93A6_D487_497C_8FA1_B8636451E74C_.wvu.FilterData" localSheetId="5" hidden="1">#REF!</definedName>
    <definedName name="Z_FDFF93A6_D487_497C_8FA1_B8636451E74C_.wvu.FilterData" hidden="1">#REF!</definedName>
    <definedName name="Z_FE37516D_56E4_424C_8DE6_6B2719F76EF4_.wvu.FilterData" localSheetId="5" hidden="1">#REF!</definedName>
    <definedName name="Z_FE37516D_56E4_424C_8DE6_6B2719F76EF4_.wvu.FilterData" hidden="1">#REF!</definedName>
    <definedName name="Z_FEBB3479_FB57_4CDC_BCCD_5D8B83257FC7_.wvu.FilterData" localSheetId="5" hidden="1">#REF!</definedName>
    <definedName name="Z_FEBB3479_FB57_4CDC_BCCD_5D8B83257FC7_.wvu.FilterData" hidden="1">#REF!</definedName>
    <definedName name="zarc">[15]INSUMOS!$E$188</definedName>
    <definedName name="zba">[14]Insumos!$E$867</definedName>
    <definedName name="ZONASUL">'[51]CUSTO ZONA SUL'!$A$3:$N$21</definedName>
    <definedName name="zsddfsfd" localSheetId="5">#REF!</definedName>
    <definedName name="zsddfsfd">#REF!</definedName>
    <definedName name="zx" localSheetId="5">#REF!</definedName>
    <definedName name="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0" l="1"/>
  <c r="D5" i="10"/>
  <c r="F41" i="10"/>
  <c r="E41" i="10"/>
  <c r="D41" i="10"/>
  <c r="C41" i="10"/>
  <c r="F37" i="10"/>
  <c r="E37" i="10"/>
  <c r="D37" i="10"/>
  <c r="C37" i="10"/>
  <c r="F30" i="10"/>
  <c r="E30" i="10"/>
  <c r="E43" i="10" s="1"/>
  <c r="D30" i="10"/>
  <c r="C30" i="10"/>
  <c r="F18" i="10"/>
  <c r="F43" i="10" s="1"/>
  <c r="E18" i="10"/>
  <c r="D18" i="10"/>
  <c r="D43" i="10" s="1"/>
  <c r="C18" i="10"/>
  <c r="C43" i="10" s="1"/>
  <c r="F5" i="10"/>
  <c r="A80" i="9"/>
  <c r="H78" i="9"/>
  <c r="F78" i="9"/>
  <c r="D78" i="9"/>
  <c r="B78" i="9"/>
  <c r="H77" i="9"/>
  <c r="AN64" i="9"/>
  <c r="AM64" i="9"/>
  <c r="AL64" i="9"/>
  <c r="AK64" i="9"/>
  <c r="AJ64" i="9"/>
  <c r="AI64" i="9"/>
  <c r="AH64" i="9"/>
  <c r="AG64" i="9"/>
  <c r="AF64" i="9"/>
  <c r="AE64" i="9"/>
  <c r="AD64" i="9"/>
  <c r="AC64" i="9"/>
  <c r="AB64" i="9"/>
  <c r="AA64" i="9"/>
  <c r="Z64" i="9"/>
  <c r="Y64" i="9"/>
  <c r="X64" i="9"/>
  <c r="W64" i="9"/>
  <c r="V64" i="9"/>
  <c r="U64" i="9"/>
  <c r="T64" i="9"/>
  <c r="S64" i="9"/>
  <c r="R64" i="9"/>
  <c r="G64" i="9"/>
  <c r="C64" i="9"/>
  <c r="C65" i="9" s="1"/>
  <c r="A50" i="9"/>
  <c r="H48" i="9"/>
  <c r="F48" i="9"/>
  <c r="D48" i="9"/>
  <c r="B48" i="9"/>
  <c r="H47" i="9"/>
  <c r="AN34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R34" i="9"/>
  <c r="G34" i="9"/>
  <c r="C34" i="9"/>
  <c r="C35" i="9" s="1"/>
  <c r="A20" i="9"/>
  <c r="H18" i="9"/>
  <c r="F18" i="9"/>
  <c r="D18" i="9"/>
  <c r="B18" i="9"/>
  <c r="H17" i="9"/>
  <c r="AN4" i="9"/>
  <c r="AM4" i="9"/>
  <c r="AL4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G4" i="9"/>
  <c r="C4" i="9"/>
  <c r="O10" i="9" s="1"/>
  <c r="E114" i="8"/>
  <c r="D114" i="8"/>
  <c r="E113" i="8"/>
  <c r="D113" i="8"/>
  <c r="E110" i="8"/>
  <c r="D110" i="8"/>
  <c r="D109" i="8"/>
  <c r="E108" i="8"/>
  <c r="D108" i="8"/>
  <c r="E105" i="8"/>
  <c r="E104" i="8"/>
  <c r="E118" i="8" s="1"/>
  <c r="D104" i="8"/>
  <c r="D105" i="8" s="1"/>
  <c r="E101" i="8"/>
  <c r="D101" i="8"/>
  <c r="E98" i="8"/>
  <c r="D98" i="8"/>
  <c r="E78" i="8"/>
  <c r="D78" i="8"/>
  <c r="E77" i="8"/>
  <c r="D77" i="8"/>
  <c r="E74" i="8"/>
  <c r="D74" i="8"/>
  <c r="D73" i="8"/>
  <c r="E72" i="8"/>
  <c r="D72" i="8"/>
  <c r="E68" i="8"/>
  <c r="E69" i="8" s="1"/>
  <c r="D68" i="8"/>
  <c r="D69" i="8" s="1"/>
  <c r="E65" i="8"/>
  <c r="D65" i="8"/>
  <c r="E62" i="8"/>
  <c r="D62" i="8"/>
  <c r="E42" i="8"/>
  <c r="D42" i="8"/>
  <c r="D41" i="8"/>
  <c r="E38" i="8"/>
  <c r="D38" i="8"/>
  <c r="D37" i="8"/>
  <c r="E36" i="8"/>
  <c r="D36" i="8"/>
  <c r="E32" i="8"/>
  <c r="E33" i="8" s="1"/>
  <c r="D32" i="8"/>
  <c r="D33" i="8" s="1"/>
  <c r="E29" i="8"/>
  <c r="D29" i="8"/>
  <c r="E26" i="8"/>
  <c r="D26" i="8"/>
  <c r="E8" i="8"/>
  <c r="O40" i="9" l="1"/>
  <c r="O70" i="9"/>
  <c r="G18" i="9"/>
  <c r="G78" i="9"/>
  <c r="G48" i="9"/>
  <c r="C18" i="9"/>
  <c r="J4" i="9"/>
  <c r="C48" i="9"/>
  <c r="C5" i="9"/>
  <c r="J34" i="9"/>
  <c r="C78" i="9"/>
  <c r="O80" i="9" s="1"/>
  <c r="J64" i="9"/>
  <c r="D81" i="8"/>
  <c r="E81" i="8"/>
  <c r="D45" i="8"/>
  <c r="E45" i="8"/>
  <c r="D118" i="8"/>
  <c r="K64" i="9" l="1"/>
  <c r="K65" i="9" s="1"/>
  <c r="C71" i="9" s="1"/>
  <c r="J65" i="9"/>
  <c r="C72" i="9" s="1"/>
  <c r="C79" i="9"/>
  <c r="J78" i="9"/>
  <c r="J35" i="9"/>
  <c r="C42" i="9" s="1"/>
  <c r="K34" i="9"/>
  <c r="K35" i="9" s="1"/>
  <c r="C41" i="9" s="1"/>
  <c r="C44" i="9" s="1"/>
  <c r="J48" i="9"/>
  <c r="C49" i="9"/>
  <c r="J5" i="9"/>
  <c r="C12" i="9" s="1"/>
  <c r="K4" i="9"/>
  <c r="K5" i="9" s="1"/>
  <c r="C11" i="9" s="1"/>
  <c r="C14" i="9" s="1"/>
  <c r="C19" i="9"/>
  <c r="J18" i="9"/>
  <c r="J49" i="9" l="1"/>
  <c r="C56" i="9" s="1"/>
  <c r="K48" i="9"/>
  <c r="K49" i="9" s="1"/>
  <c r="C55" i="9" s="1"/>
  <c r="C58" i="9" s="1"/>
  <c r="J79" i="9"/>
  <c r="C86" i="9" s="1"/>
  <c r="K78" i="9"/>
  <c r="K79" i="9" s="1"/>
  <c r="C85" i="9" s="1"/>
  <c r="C88" i="9" s="1"/>
  <c r="K18" i="9"/>
  <c r="K19" i="9" s="1"/>
  <c r="C25" i="9" s="1"/>
  <c r="J19" i="9"/>
  <c r="C26" i="9" s="1"/>
  <c r="C74" i="9"/>
  <c r="C28" i="9" l="1"/>
</calcChain>
</file>

<file path=xl/sharedStrings.xml><?xml version="1.0" encoding="utf-8"?>
<sst xmlns="http://schemas.openxmlformats.org/spreadsheetml/2006/main" count="5457" uniqueCount="908">
  <si>
    <t>Obra</t>
  </si>
  <si>
    <t>Bancos</t>
  </si>
  <si>
    <t>B.D.I.</t>
  </si>
  <si>
    <t>Encargos Sociais</t>
  </si>
  <si>
    <t>PAVIMENTAÇÃO EM PARALELEPÍPEDO EM VIAS PÚBLICAS NA ZONA URBANA E RURAL DO MUNICÍPIO DE NAZÁRIA-PI</t>
  </si>
  <si>
    <t xml:space="preserve">SINAPI - 03/2026 - Piauí
SICRO3 - 01/2026 - Piauí
ORSE - 03/2026 - Sergipe
SEINFRA - 028 - Ceará
</t>
  </si>
  <si>
    <t>25,63%</t>
  </si>
  <si>
    <t>Desonerado: 
Horista: 97,96%
Mensalista: 58,91%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</si>
  <si>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</si>
  <si>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</si>
  <si>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</si>
  <si>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</si>
  <si>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</si>
  <si>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</si>
  <si>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</si>
  <si>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SERVIÇOS PRELIMINARES</t>
  </si>
  <si>
    <t xml:space="preserve"> 2 </t>
  </si>
  <si>
    <t>AVENIDA ANTÔNIO PEQUENO - BAIRRO DOM HENRIQUE</t>
  </si>
  <si>
    <t xml:space="preserve"> 3 </t>
  </si>
  <si>
    <t>RUA CORAL - BAIRRO SECRETARIA</t>
  </si>
  <si>
    <t xml:space="preserve"> 4 </t>
  </si>
  <si>
    <t>RUA SANTO ANTÔNIO - LOCALIDADE PASSAGEM SANTO ANTÔNIO</t>
  </si>
  <si>
    <t>Total sem BDI</t>
  </si>
  <si>
    <t>Total do BDI</t>
  </si>
  <si>
    <t>Total Geral</t>
  </si>
  <si>
    <t>____________________________________________________________________________________________________________________________________________</t>
  </si>
  <si>
    <t>ANA LÚCIA CALUME LOPES
       Setor de Engenharia</t>
  </si>
  <si>
    <t>Orçamento Sintético</t>
  </si>
  <si>
    <t>Código</t>
  </si>
  <si>
    <t>Banco</t>
  </si>
  <si>
    <t>Und</t>
  </si>
  <si>
    <t>Valor Unit</t>
  </si>
  <si>
    <t>Valor Unit com BDI</t>
  </si>
  <si>
    <t xml:space="preserve">  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</si>
  <si>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</si>
  <si>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</si>
  <si>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</si>
  <si>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</si>
  <si>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</si>
  <si>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</si>
  <si>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</si>
  <si>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COMP SADA 007 </t>
  </si>
  <si>
    <t>Próprio</t>
  </si>
  <si>
    <t>ADMINISTRAÇÃO LOCAL</t>
  </si>
  <si>
    <t>MÊS</t>
  </si>
  <si>
    <t xml:space="preserve"> 2.1 </t>
  </si>
  <si>
    <t>SERVIÇOS INICIAIS</t>
  </si>
  <si>
    <t xml:space="preserve"> 2.1.1 </t>
  </si>
  <si>
    <t xml:space="preserve"> 105137 </t>
  </si>
  <si>
    <t>LOCAÇÃO DE PAVIMENTAÇÃO. AF_03/2024</t>
  </si>
  <si>
    <t>M</t>
  </si>
  <si>
    <t xml:space="preserve"> 2.2 </t>
  </si>
  <si>
    <t>TERRAPLENAGEM</t>
  </si>
  <si>
    <t xml:space="preserve"> 2.2.1 </t>
  </si>
  <si>
    <t xml:space="preserve"> 100575 </t>
  </si>
  <si>
    <t>REGULARIZAÇÃO DE SUPERFÍCIES COM MOTONIVELADORA. AF_09/2024</t>
  </si>
  <si>
    <t xml:space="preserve"> 2.3 </t>
  </si>
  <si>
    <t>PAVIMENTAÇÃO</t>
  </si>
  <si>
    <t xml:space="preserve"> 2.3.1 </t>
  </si>
  <si>
    <t xml:space="preserve"> COMP SADA 010 </t>
  </si>
  <si>
    <t>EXECUÇÃO DE PAVIMENTO EM PARELEPÍPEDOS, REJUNTAMENTO COM ARGAMASSA TRAÇO 1:3 (CIMENTO E AREIA)</t>
  </si>
  <si>
    <t>M²</t>
  </si>
  <si>
    <t xml:space="preserve"> 2.3.2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</si>
  <si>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</si>
  <si>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</si>
  <si>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2.4 </t>
  </si>
  <si>
    <t>DRENAGEM</t>
  </si>
  <si>
    <t xml:space="preserve"> 2.4.1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</si>
  <si>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</si>
  <si>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</si>
  <si>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 xml:space="preserve"> 2.4.2 </t>
  </si>
  <si>
    <t xml:space="preserve"> COMP.SADA 014 </t>
  </si>
  <si>
    <t>EXECUÇÃO DE SARJETA EM LASTRO DE CONCRETO, MOLDADA IN LOCO EM TRECHO RETO, 30 CM BASE X 3 CM ALTURA. AF_01/2024 (ADPTADA SINAPI 94287)</t>
  </si>
  <si>
    <t xml:space="preserve"> 2.5 </t>
  </si>
  <si>
    <t>SINALIZAÇÃO</t>
  </si>
  <si>
    <t xml:space="preserve"> 2.5.1 </t>
  </si>
  <si>
    <t xml:space="preserve"> COMP SADA 015 </t>
  </si>
  <si>
    <t>PLACA ESMALTADA PARA IDENTIFICAÇÃO DE NOME DE RUA, DIMENSÕES 45 X 20 CM COM TUBO DE AÇO</t>
  </si>
  <si>
    <t>UND</t>
  </si>
  <si>
    <t xml:space="preserve"> 2.5.2 </t>
  </si>
  <si>
    <t xml:space="preserve"> COMP SADA 016 </t>
  </si>
  <si>
    <t>PLACA DE REGULAMENTAÇÃO/ADVERTÊNCIA REFLETIVA EM ALUMÍNIO</t>
  </si>
  <si>
    <t xml:space="preserve"> 2.6 </t>
  </si>
  <si>
    <t>TRANSPORTE</t>
  </si>
  <si>
    <t xml:space="preserve"> 2.6.1 </t>
  </si>
  <si>
    <t xml:space="preserve"> 5915321 </t>
  </si>
  <si>
    <t>SICRO3</t>
  </si>
  <si>
    <t>Transporte com caminhão basculante de 14 m³ - rodovia pavimentada</t>
  </si>
  <si>
    <t>tkm</t>
  </si>
  <si>
    <t xml:space="preserve"> 2.6.2 </t>
  </si>
  <si>
    <t xml:space="preserve"> 5915320 </t>
  </si>
  <si>
    <t>Transporte com caminhão basculante de 14 m³ - rodovia em revestimento primário</t>
  </si>
  <si>
    <t xml:space="preserve"> 2.7 </t>
  </si>
  <si>
    <t>SERVIÇOS FINAIS</t>
  </si>
  <si>
    <t xml:space="preserve"> 2.7.1 </t>
  </si>
  <si>
    <t xml:space="preserve"> 6191 </t>
  </si>
  <si>
    <t>ORSE</t>
  </si>
  <si>
    <t>Limpeza de ruas (varrição e remoção de entulhos)</t>
  </si>
  <si>
    <t xml:space="preserve"> 3.1 </t>
  </si>
  <si>
    <t xml:space="preserve"> 3.1.1 </t>
  </si>
  <si>
    <t xml:space="preserve"> 3.2 </t>
  </si>
  <si>
    <t xml:space="preserve"> 3.2.1 </t>
  </si>
  <si>
    <t xml:space="preserve"> 3.3 </t>
  </si>
  <si>
    <t xml:space="preserve"> 3.3.1 </t>
  </si>
  <si>
    <t xml:space="preserve"> 3.3.2 </t>
  </si>
  <si>
    <t xml:space="preserve"> 3.4 </t>
  </si>
  <si>
    <t xml:space="preserve"> 3.4.1 </t>
  </si>
  <si>
    <t xml:space="preserve"> 3.4.2 </t>
  </si>
  <si>
    <t xml:space="preserve"> 3.5 </t>
  </si>
  <si>
    <t xml:space="preserve"> 3.5.1 </t>
  </si>
  <si>
    <t xml:space="preserve"> 3.5.2 </t>
  </si>
  <si>
    <t xml:space="preserve"> 3.6 </t>
  </si>
  <si>
    <t xml:space="preserve"> 3.6.1 </t>
  </si>
  <si>
    <t xml:space="preserve"> 3.6.2 </t>
  </si>
  <si>
    <t xml:space="preserve"> 3.7 </t>
  </si>
  <si>
    <t xml:space="preserve"> 3.7.1 </t>
  </si>
  <si>
    <t xml:space="preserve"> 4.1 </t>
  </si>
  <si>
    <t xml:space="preserve"> 4.1.1 </t>
  </si>
  <si>
    <t xml:space="preserve"> 4.2 </t>
  </si>
  <si>
    <t xml:space="preserve"> 4.2.1 </t>
  </si>
  <si>
    <t xml:space="preserve"> 4.3 </t>
  </si>
  <si>
    <t xml:space="preserve"> 4.3.1 </t>
  </si>
  <si>
    <t xml:space="preserve"> 4.3.2 </t>
  </si>
  <si>
    <t xml:space="preserve"> 4.4 </t>
  </si>
  <si>
    <t xml:space="preserve"> 4.4.1 </t>
  </si>
  <si>
    <t xml:space="preserve"> 4.4.2 </t>
  </si>
  <si>
    <t xml:space="preserve"> 4.5 </t>
  </si>
  <si>
    <t xml:space="preserve"> 4.5.1 </t>
  </si>
  <si>
    <t xml:space="preserve"> 4.5.2 </t>
  </si>
  <si>
    <t xml:space="preserve"> 4.6 </t>
  </si>
  <si>
    <t xml:space="preserve"> 4.6.1 </t>
  </si>
  <si>
    <t xml:space="preserve"> 4.6.2 </t>
  </si>
  <si>
    <t xml:space="preserve"> 4.7 </t>
  </si>
  <si>
    <t xml:space="preserve"> 4.7.1 </t>
  </si>
  <si>
    <t>Composições Analíticas com Preço Unitário</t>
  </si>
  <si>
    <t>Composições Principais</t>
  </si>
  <si>
    <t>Tipo</t>
  </si>
  <si>
    <t>Composição</t>
  </si>
  <si>
    <t>Sinalização Vertical Viária</t>
  </si>
  <si>
    <t>Composição Auxiliar</t>
  </si>
  <si>
    <t xml:space="preserve"> 88316 </t>
  </si>
  <si>
    <t>SERVENTE COM ENCARGOS COMPLEMENTARES</t>
  </si>
  <si>
    <t>Livro SINAPI: Cálculos e Parâmetros</t>
  </si>
  <si>
    <t>H</t>
  </si>
  <si>
    <t xml:space="preserve"> 88262 </t>
  </si>
  <si>
    <t>CARPINTEIRO DE FORMAS COM ENCARGOS COMPLEMENTARES</t>
  </si>
  <si>
    <t xml:space="preserve"> 102234 </t>
  </si>
  <si>
    <t>PINTURA IMUNIZANTE PARA MADEIRA, 2 DEMÃOS. AF_01/2021</t>
  </si>
  <si>
    <t>Pintura em Madeira</t>
  </si>
  <si>
    <t>Insumo</t>
  </si>
  <si>
    <t xml:space="preserve"> 00004509 </t>
  </si>
  <si>
    <t>SARRAFO *2,5 X 10* CM EM PINUS, MISTA OU EQUIVALENTE DA REGIAO - BRUTA</t>
  </si>
  <si>
    <t>Material</t>
  </si>
  <si>
    <t xml:space="preserve"> 00005065 </t>
  </si>
  <si>
    <t>PREGO DE ACO POLIDO COM CABECA 10 X 10 (7/8 X 17)</t>
  </si>
  <si>
    <t>KG</t>
  </si>
  <si>
    <t xml:space="preserve"> 00005069 </t>
  </si>
  <si>
    <t>PREGO DE ACO POLIDO COM CABECA 17 X 27 (2 1/2 X 11)</t>
  </si>
  <si>
    <t xml:space="preserve"> 00004813 </t>
  </si>
  <si>
    <t>PLACA DE OBRA (PARA CONSTRUCAO CIVIL) EM CHAPA GALVANIZADA *N. 22*, ADESIVADA, DE *2,4 X 1,2* M (SEM POSTES PARA FIXACAO)</t>
  </si>
  <si>
    <t>MO sem LS =&gt;</t>
  </si>
  <si>
    <t>LS =&gt;</t>
  </si>
  <si>
    <t>MO com LS =&gt;</t>
  </si>
  <si>
    <t>Valor do BDI =&gt;</t>
  </si>
  <si>
    <t>Valor com BDI =&gt;</t>
  </si>
  <si>
    <t>SERP - SERVIÇOS PRELIMINARES</t>
  </si>
  <si>
    <t xml:space="preserve"> 90777 </t>
  </si>
  <si>
    <t>ENGENHEIRO CIVIL DE OBRA JUNIOR COM ENCARGOS COMPLEMENTARES</t>
  </si>
  <si>
    <t xml:space="preserve"> 90776 </t>
  </si>
  <si>
    <t>ENCARREGADO GERAL COM ENCARGOS COMPLEMENTARES</t>
  </si>
  <si>
    <t>Locação de Obras</t>
  </si>
  <si>
    <t xml:space="preserve"> 90781 </t>
  </si>
  <si>
    <t>TOPOGRAFO COM ENCARGOS COMPLEMENTARES</t>
  </si>
  <si>
    <t xml:space="preserve"> 88253 </t>
  </si>
  <si>
    <t>AUXILIAR DE TOPÓGRAFO COM ENCARGOS COMPLEMENTARES</t>
  </si>
  <si>
    <t xml:space="preserve"> 00045153 </t>
  </si>
  <si>
    <t>LOCACAO DE RECEPTOR GNSS, INCLUINDO ACESSORIOS</t>
  </si>
  <si>
    <t xml:space="preserve"> 00000032 </t>
  </si>
  <si>
    <t>ACO CA-50, 6,3 MM, VERGALHAO</t>
  </si>
  <si>
    <t>Aterros, Bases, Sub bases e Imprimações</t>
  </si>
  <si>
    <t xml:space="preserve"> 5934 </t>
  </si>
  <si>
    <t>MOTONIVELADORA POTÊNCIA BÁSICA LÍQUIDA (PRIMEIRA MARCHA) 125 HP, PESO BRUTO 13032 KG, LARGURA DA LÂMINA DE 3,7 M - CHI DIURNO. AF_06/2014</t>
  </si>
  <si>
    <t>Custos Horários Produtivo e Improdutivo dos Equipamentos</t>
  </si>
  <si>
    <t>CHI</t>
  </si>
  <si>
    <t xml:space="preserve"> 5932 </t>
  </si>
  <si>
    <t>MOTONIVELADORA POTÊNCIA BÁSICA LÍQUIDA (PRIMEIRA MARCHA) 125 HP, PESO BRUTO 13032 KG, LARGURA DA LÂMINA DE 3,7 M - CHP DIURNO. AF_06/2014</t>
  </si>
  <si>
    <t>CHP</t>
  </si>
  <si>
    <t xml:space="preserve"> 93244 </t>
  </si>
  <si>
    <t>ROLO COMPACTADOR VIBRATÓRIO PÉ DE CARNEIRO PARA SOLOS, POTÊNCIA 80 HP, PESO OPERACIONAL SEM/COM LASTRO 7,4 / 8,8 T, LARGURA DE TRABALHO 1,68 M - CHI DIURNO. AF_02/2016</t>
  </si>
  <si>
    <t>PAVI - PAVIMENTAÇÃO</t>
  </si>
  <si>
    <t xml:space="preserve"> 88628 </t>
  </si>
  <si>
    <t>ARGAMASSA TRAÇO 1:3 (EM VOLUME DE CIMENTO E AREIA MÉDIA ÚMIDA), PREPARO MECÂNICO COM BETONEIRA 400 L. AF_08/2019</t>
  </si>
  <si>
    <t>Argamassas</t>
  </si>
  <si>
    <t>m³</t>
  </si>
  <si>
    <t xml:space="preserve"> COMP SADA 010.1 </t>
  </si>
  <si>
    <t>DESMONTE MANUAL DE ROCHA DE ORIGEM ARENÍTICA</t>
  </si>
  <si>
    <t>MILHEIRO</t>
  </si>
  <si>
    <t xml:space="preserve"> 88260 </t>
  </si>
  <si>
    <t>CALCETEIRO COM ENCARGOS COMPLEMENTARES</t>
  </si>
  <si>
    <t xml:space="preserve"> 00000367 </t>
  </si>
  <si>
    <t>AREIA GROSSA - POSTO JAZIDA/FORNECEDOR (RETIRADO NA JAZIDA, SEM TRANSPORTE)</t>
  </si>
  <si>
    <t>Radier, Piso de Concreto e Laje sobre Solo</t>
  </si>
  <si>
    <t xml:space="preserve"> 91277 </t>
  </si>
  <si>
    <t>PLACA VIBRATÓRIA REVERSÍVEL COM MOTOR 4 TEMPOS A GASOLINA, FORÇA CENTRÍFUGA DE 25 KN (2500 KGF), POTÊNCIA 5,5 CV - CHP DIURNO. AF_08/2015</t>
  </si>
  <si>
    <t xml:space="preserve"> 88309 </t>
  </si>
  <si>
    <t>PEDREIRO COM ENCARGOS COMPLEMENTARES</t>
  </si>
  <si>
    <t>Guias e sarjetas</t>
  </si>
  <si>
    <t xml:space="preserve"> 88629 </t>
  </si>
  <si>
    <t>ARGAMASSA TRAÇO 1:3 (EM VOLUME DE CIMENTO E AREIA MÉDIA ÚMIDA), PREPARO MANUAL. AF_08/2019</t>
  </si>
  <si>
    <t xml:space="preserve"> 00000370 </t>
  </si>
  <si>
    <t>AREIA MEDIA - POSTO JAZIDA/FORNECEDOR (RETIRADO NA JAZIDA, SEM TRANSPORTE)</t>
  </si>
  <si>
    <t xml:space="preserve"> 00004059 </t>
  </si>
  <si>
    <t>MEIO-FIO OU GUIA DE CONCRETO, PRE-MOLDADO, COMP 1 M, *30 X 12/15* CM (H X L1/L2)</t>
  </si>
  <si>
    <t xml:space="preserve"> 95240 </t>
  </si>
  <si>
    <t>LASTRO DE CONCRETO MAGRO, APLICADO EM PISOS, LAJES SOBRE SOLO OU RADIERS, ESPESSURA DE 3 CM. AF_01/2024</t>
  </si>
  <si>
    <t>Lastro</t>
  </si>
  <si>
    <t xml:space="preserve"> 00004517 </t>
  </si>
  <si>
    <t>SARRAFO *2,5 X 7,5* CM EM PINUS, MISTA OU EQUIVALENTE DA REGIAO - BRUTA</t>
  </si>
  <si>
    <t xml:space="preserve"> 00006212 </t>
  </si>
  <si>
    <t>TABUA *2,5 X 30 CM EM PINUS, MISTA OU EQUIVALENTE DA REGIAO - BRUTA</t>
  </si>
  <si>
    <t>SEDI - SERVIÇOS DIVERSOS</t>
  </si>
  <si>
    <t xml:space="preserve"> 94969 </t>
  </si>
  <si>
    <t>CONCRETO FCK = 15MPA, TRAÇO 1:3,4:3,5 (EM MASSA SECA DE CIMENTO/ AREIA MÉDIA/ BRITA 1) - PREPARO MECÂNICO COM BETONEIRA 600 L. AF_05/2021</t>
  </si>
  <si>
    <t>Produção de Concreto</t>
  </si>
  <si>
    <t xml:space="preserve"> 00039126 </t>
  </si>
  <si>
    <t>ABRACADEIRA EM ACO PARA AMARRACAO DE ELETRODUTOS, TIPO D, COM 4" E CUNHA DE FIXACAO</t>
  </si>
  <si>
    <t>UN</t>
  </si>
  <si>
    <t xml:space="preserve"> I2525 </t>
  </si>
  <si>
    <t>SEINFRA</t>
  </si>
  <si>
    <t>PARAFUSO C/PORCA E ARRUELA DE 1/4X1 1/2"</t>
  </si>
  <si>
    <t xml:space="preserve"> 00013521 </t>
  </si>
  <si>
    <t>PLACA DE ACO ESMALTADA PARA IDENTIFICACAO DE RUA, *45 CM X 20* CM</t>
  </si>
  <si>
    <t xml:space="preserve"> 00007696 </t>
  </si>
  <si>
    <t>TUBO ACO GALVANIZADO COM COSTURA, CLASSE MEDIA, DN 2", E = *3,65* MM, PESO *5,10* KG/M (NBR 5580)</t>
  </si>
  <si>
    <t xml:space="preserve"> I2696 </t>
  </si>
  <si>
    <t>PLACA REFLETIVA DE ALUMÍNIO</t>
  </si>
  <si>
    <t xml:space="preserve"> 257 </t>
  </si>
  <si>
    <t>Barra chata de ferro 1 1/2" x 1/4" (1,90 kg/m)</t>
  </si>
  <si>
    <t>m</t>
  </si>
  <si>
    <t xml:space="preserve"> I2526 </t>
  </si>
  <si>
    <t>PARAFUSO C/PORCA E ARRUELA DE 5/16X3 1/2"</t>
  </si>
  <si>
    <t>A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</si>
  <si>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</si>
  <si>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</si>
  <si>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</si>
  <si>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</si>
  <si>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</si>
  <si>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</si>
  <si>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</si>
  <si>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E9667 </t>
  </si>
  <si>
    <t>Caminhão basculante com capacidade de 14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</si>
  <si>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</si>
  <si>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</si>
  <si>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</si>
  <si>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</si>
  <si>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</si>
  <si>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</si>
  <si>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</si>
  <si>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</si>
  <si>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</si>
  <si>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</si>
  <si>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</si>
  <si>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</si>
  <si>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</si>
  <si>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Custo total de transporte</t>
  </si>
  <si>
    <t>Conversão InfoWOrca</t>
  </si>
  <si>
    <t xml:space="preserve"> 5073 </t>
  </si>
  <si>
    <t>Transporte local com caminhão basculante de 10m³, em rodovia pavimentada (conservação) densidade=1,5t/m³</t>
  </si>
  <si>
    <t>Transportes</t>
  </si>
  <si>
    <t>1,42</t>
  </si>
  <si>
    <t>0,08</t>
  </si>
  <si>
    <t xml:space="preserve"> 00006111/SINAPI </t>
  </si>
  <si>
    <t>Servente de obras (horista)</t>
  </si>
  <si>
    <t>Mão de Obra</t>
  </si>
  <si>
    <t>h</t>
  </si>
  <si>
    <t>15,59</t>
  </si>
  <si>
    <t>0,43</t>
  </si>
  <si>
    <t xml:space="preserve"> 10549 </t>
  </si>
  <si>
    <t>Encargos Complementares - Servente</t>
  </si>
  <si>
    <t>Provisórios</t>
  </si>
  <si>
    <t>3,86</t>
  </si>
  <si>
    <t>0,10</t>
  </si>
  <si>
    <t>Detalhamento de Cálculo ORSE</t>
  </si>
  <si>
    <t>Equipamentos de Custo Unitário</t>
  </si>
  <si>
    <t>Utilização.</t>
  </si>
  <si>
    <t>Produtiva</t>
  </si>
  <si>
    <t xml:space="preserve"> 2450 </t>
  </si>
  <si>
    <t>Caminhão basc. 15,0t/10,0m3 ( m. benz lk 1418 -170,0kw ou equivalente)</t>
  </si>
  <si>
    <t>353,11</t>
  </si>
  <si>
    <t>27,77</t>
  </si>
  <si>
    <t>0,00</t>
  </si>
  <si>
    <t xml:space="preserve"> 2378 </t>
  </si>
  <si>
    <t>Vale transporte</t>
  </si>
  <si>
    <t>un</t>
  </si>
  <si>
    <t>4,50</t>
  </si>
  <si>
    <t>0,01</t>
  </si>
  <si>
    <t xml:space="preserve"> 00012895/SINAPI </t>
  </si>
  <si>
    <t>Capacete de seguranca aba frontal com suspensao de polietileno, sem jugular (classe b)</t>
  </si>
  <si>
    <t>13,50</t>
  </si>
  <si>
    <t xml:space="preserve"> 00002711/SINAPI </t>
  </si>
  <si>
    <t>Carrinho de mao, em aco, com capacidade de *45 a 65* l / *100* kg, pneu com camara</t>
  </si>
  <si>
    <t>175,45</t>
  </si>
  <si>
    <t xml:space="preserve"> 00012894/SINAPI </t>
  </si>
  <si>
    <t>Capa para chuva em pvc com forro de poliester, com capuz (amarela ou azul)</t>
  </si>
  <si>
    <t>20,11</t>
  </si>
  <si>
    <t xml:space="preserve"> 4729 </t>
  </si>
  <si>
    <t>Marreta 1 kg com cabo</t>
  </si>
  <si>
    <t>39,50</t>
  </si>
  <si>
    <t xml:space="preserve"> 941 </t>
  </si>
  <si>
    <t>Fardamento com mangas curta</t>
  </si>
  <si>
    <t>193,04</t>
  </si>
  <si>
    <t xml:space="preserve"> 4728 </t>
  </si>
  <si>
    <t>Talhadeira chata 10"</t>
  </si>
  <si>
    <t>18,58</t>
  </si>
  <si>
    <t xml:space="preserve"> 10362 </t>
  </si>
  <si>
    <t>Seguro de vida e acidente em grupo</t>
  </si>
  <si>
    <t>Serviços</t>
  </si>
  <si>
    <t>12,54</t>
  </si>
  <si>
    <t xml:space="preserve"> 00012893/SINAPI </t>
  </si>
  <si>
    <t>Bota de seguranca com biqueira de aco e colarinho acolchoado</t>
  </si>
  <si>
    <t>par</t>
  </si>
  <si>
    <t>73,93</t>
  </si>
  <si>
    <t xml:space="preserve"> 10599 </t>
  </si>
  <si>
    <t>Protetor solar fps 30 com 120ml</t>
  </si>
  <si>
    <t>18,00</t>
  </si>
  <si>
    <t xml:space="preserve"> 10596 </t>
  </si>
  <si>
    <t>Protetor auricular</t>
  </si>
  <si>
    <t>4,81</t>
  </si>
  <si>
    <t xml:space="preserve"> 158 </t>
  </si>
  <si>
    <t>Almoço (Participação do empregador)</t>
  </si>
  <si>
    <t>14,00</t>
  </si>
  <si>
    <t>0,03</t>
  </si>
  <si>
    <t xml:space="preserve"> 10761 </t>
  </si>
  <si>
    <t>Refeição - café da manhã ( café com leite e dois pães com manteiga)</t>
  </si>
  <si>
    <t>5,00</t>
  </si>
  <si>
    <t xml:space="preserve"> 00012892/SINAPI </t>
  </si>
  <si>
    <t>Luva raspa de couro, cano curto (punho *7* cm)</t>
  </si>
  <si>
    <t>10,87</t>
  </si>
  <si>
    <t xml:space="preserve"> 1651 </t>
  </si>
  <si>
    <t>Óculos branco proteção</t>
  </si>
  <si>
    <t>pr</t>
  </si>
  <si>
    <t>6,00</t>
  </si>
  <si>
    <t xml:space="preserve"> 10517 </t>
  </si>
  <si>
    <t>Exames admissionais/demissionais (checkup)</t>
  </si>
  <si>
    <t>cj</t>
  </si>
  <si>
    <t>300,00</t>
  </si>
  <si>
    <t xml:space="preserve"> 10788 </t>
  </si>
  <si>
    <t>Pá quadrada</t>
  </si>
  <si>
    <t>36,90</t>
  </si>
  <si>
    <t xml:space="preserve"> 10492 </t>
  </si>
  <si>
    <t>Cesta Básica</t>
  </si>
  <si>
    <t>205,00</t>
  </si>
  <si>
    <t>0,02</t>
  </si>
  <si>
    <t>Composições Auxiliares</t>
  </si>
  <si>
    <t xml:space="preserve"> 00001379 </t>
  </si>
  <si>
    <t>CIMENTO PORTLAND COMPOSTO CP II-32</t>
  </si>
  <si>
    <t xml:space="preserve"> 88377 </t>
  </si>
  <si>
    <t>OPERADOR DE BETONEIRA ESTACIONÁRIA/MISTURADOR COM ENCARGOS COMPLEMENTARES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</si>
  <si>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</si>
  <si>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</si>
  <si>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</si>
  <si>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</si>
  <si>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95322 </t>
  </si>
  <si>
    <t>CURSO DE CAPACITAÇÃO PARA AUXILIAR DE TOPÓGRAFO (ENCARGOS COMPLEMENTARES) - HORISTA</t>
  </si>
  <si>
    <t xml:space="preserve"> 00043493 </t>
  </si>
  <si>
    <t>EPI - FAMILIA TOPOGRAFO - HORISTA (ENCARGOS COMPLEMENTARES - COLETADO CAIXA)</t>
  </si>
  <si>
    <t>Encargos Complementares</t>
  </si>
  <si>
    <t xml:space="preserve"> 00043469 </t>
  </si>
  <si>
    <t>FERRAMENTAS - FAMILIA TOPOGRAFO - HORISTA (ENCARGOS COMPLEMENTARES - COLETADO CAIXA)</t>
  </si>
  <si>
    <t xml:space="preserve"> 00037373 </t>
  </si>
  <si>
    <t>SEGURO - HORISTA (COLETADO CAIXA - ENCARGOS COMPLEMENTARES)</t>
  </si>
  <si>
    <t xml:space="preserve"> 00037372 </t>
  </si>
  <si>
    <t>EXAMES - HORISTA (COLETADO CAIXA - ENCARGOS COMPLEMENTARES)</t>
  </si>
  <si>
    <t xml:space="preserve"> 00037370 </t>
  </si>
  <si>
    <t>ALIMENTACAO - HORISTA (COLETADO CAIXA - ENCARGOS COMPLEMENTARES)</t>
  </si>
  <si>
    <t xml:space="preserve"> 00037371 </t>
  </si>
  <si>
    <t>TRANSPORTE - HORISTA (COLETADO CAIXA - ENCARGOS COMPLEMENTARES)</t>
  </si>
  <si>
    <t xml:space="preserve"> 00000244 </t>
  </si>
  <si>
    <t>AUXILIAR DE TOPOGRAFO (HORISTA)</t>
  </si>
  <si>
    <t xml:space="preserve"> 88826 </t>
  </si>
  <si>
    <t>BETONEIRA CAPACIDADE NOMINAL DE 400 L, CAPACIDADE DE MISTURA 280 L, MOTOR ELÉTRICO TRIFÁSICO POTÊNCIA DE 2 CV, SEM CARREGADOR - DEPRECIAÇÃO. AF_05/2023</t>
  </si>
  <si>
    <t>Depreciação, Juros, Impostos e Seguros, Manutenção e Materiais na Operação dos Equipamentos</t>
  </si>
  <si>
    <t xml:space="preserve"> 88827 </t>
  </si>
  <si>
    <t>BETONEIRA CAPACIDADE NOMINAL DE 400 L, CAPACIDADE DE MISTURA 280 L, MOTOR ELÉTRICO TRIFÁSICO POTÊNCIA DE 2 CV, SEM CARREGADOR - JUROS. AF_05/2023</t>
  </si>
  <si>
    <t xml:space="preserve"> 88829 </t>
  </si>
  <si>
    <t>BETONEIRA CAPACIDADE NOMINAL DE 400 L, CAPACIDADE DE MISTURA 280 L, MOTOR ELÉTRICO TRIFÁSICO POTÊNCIA DE 2 CV, SEM CARREGADOR - MATERIAIS NA OPERAÇÃO. AF_05/2023</t>
  </si>
  <si>
    <t xml:space="preserve"> 88828 </t>
  </si>
  <si>
    <t>BETONEIRA CAPACIDADE NOMINAL DE 400 L, CAPACIDADE DE MISTURA 280 L, MOTOR ELÉTRICO TRIFÁSICO POTÊNCIA DE 2 CV, SEM CARREGADOR - MANUTENÇÃO. AF_05/2023</t>
  </si>
  <si>
    <t xml:space="preserve"> 00010535 </t>
  </si>
  <si>
    <t>BETONEIRA, CAPACIDADE NOMINAL 400 L, CAPACIDADE DE MISTURA 280 L, MOTOR ELETRICO TRIFASICO 220/380 V, POTENCIA 2 CV, SEM CARREGADOR</t>
  </si>
  <si>
    <t>Equipamento para Aquisição Permanente</t>
  </si>
  <si>
    <t xml:space="preserve"> 00002705 </t>
  </si>
  <si>
    <t>ENERGIA ELETRICA ATE 2000 KWH INDUSTRIAL, SEM DEMANDA</t>
  </si>
  <si>
    <t>Franquia</t>
  </si>
  <si>
    <t>KWH</t>
  </si>
  <si>
    <t xml:space="preserve"> 89226 </t>
  </si>
  <si>
    <t>BETONEIRA CAPACIDADE NOMINAL DE 600 L, CAPACIDADE DE MISTURA 360 L, MOTOR ELÉTRICO TRIFÁSICO POTÊNCIA DE 4 CV, SEM CARREGADOR - CHI DIURNO. AF_05/2023</t>
  </si>
  <si>
    <t xml:space="preserve"> 89221 </t>
  </si>
  <si>
    <t>BETONEIRA CAPACIDADE NOMINAL DE 600 L, CAPACIDADE DE MISTURA 360 L, MOTOR ELÉTRICO TRIFÁSICO POTÊNCIA DE 4 CV, SEM CARREGADOR - DEPRECIAÇÃO. AF_05/2023</t>
  </si>
  <si>
    <t xml:space="preserve"> 89222 </t>
  </si>
  <si>
    <t>BETONEIRA CAPACIDADE NOMINAL DE 600 L, CAPACIDADE DE MISTURA 360 L, MOTOR ELÉTRICO TRIFÁSICO POTÊNCIA DE 4 CV, SEM CARREGADOR - JUROS. AF_05/2023</t>
  </si>
  <si>
    <t xml:space="preserve"> 89225 </t>
  </si>
  <si>
    <t>BETONEIRA CAPACIDADE NOMINAL DE 600 L, CAPACIDADE DE MISTURA 360 L, MOTOR ELÉTRICO TRIFÁSICO POTÊNCIA DE 4 CV, SEM CARREGADOR - CHP DIURNO. AF_05/2023</t>
  </si>
  <si>
    <t xml:space="preserve"> 89223 </t>
  </si>
  <si>
    <t>BETONEIRA CAPACIDADE NOMINAL DE 600 L, CAPACIDADE DE MISTURA 360 L, MOTOR ELÉTRICO TRIFÁSICO POTÊNCIA DE 4 CV, SEM CARREGADOR - MANUTENÇÃO. AF_05/2023</t>
  </si>
  <si>
    <t xml:space="preserve"> 89224 </t>
  </si>
  <si>
    <t>BETONEIRA CAPACIDADE NOMINAL DE 600 L, CAPACIDADE DE MISTURA 360 L, MOTOR ELÉTRICO TRIFÁSICO POTÊNCIA DE 4 CV, SEM CARREGADOR - MATERIAIS NA OPERAÇÃO. AF_05/2023</t>
  </si>
  <si>
    <t xml:space="preserve"> 00036397 </t>
  </si>
  <si>
    <t>BETONEIRA, CAPACIDADE NOMINAL 600 L, CAPACIDADE DE MISTURA 360 L, MOTOR ELETRICO TRIFASICO 220/380V, POTENCIA 4CV, SEM CARREGADOR</t>
  </si>
  <si>
    <t xml:space="preserve"> 95328 </t>
  </si>
  <si>
    <t>CURSO DE CAPACITAÇÃO PARA CALCETEIRO (ENCARGOS COMPLEMENTARES) - HORISTA</t>
  </si>
  <si>
    <t xml:space="preserve"> 00043489 </t>
  </si>
  <si>
    <t>EPI - FAMILIA PEDREIRO - HORISTA (ENCARGOS COMPLEMENTARES - COLETADO CAIXA)</t>
  </si>
  <si>
    <t xml:space="preserve"> 00043465 </t>
  </si>
  <si>
    <t>FERRAMENTAS - FAMILIA PEDREIRO - HORISTA (ENCARGOS COMPLEMENTARES - COLETADO CAIXA)</t>
  </si>
  <si>
    <t xml:space="preserve"> 00004759 </t>
  </si>
  <si>
    <t>CALCETEIRO / RASTELEIRO (HORISTA)</t>
  </si>
  <si>
    <t xml:space="preserve"> 95330 </t>
  </si>
  <si>
    <t>CURSO DE CAPACITAÇÃO PARA CARPINTEIRO DE FÔRMAS (ENCARGOS COMPLEMENTARES) - HORISTA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</si>
  <si>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</si>
  <si>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</si>
  <si>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</si>
  <si>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</si>
  <si>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00001213 </t>
  </si>
  <si>
    <t>CARPINTEIRO DE FORMAS PARA CONCRETO (HORISTA)</t>
  </si>
  <si>
    <t xml:space="preserve"> 00004721 </t>
  </si>
  <si>
    <t>PEDRA BRITADA N. 1 (9,5 A 19 MM) POSTO PEDREIRA/FORNECEDOR, SEM FRETE</t>
  </si>
  <si>
    <t xml:space="preserve"> 94968 </t>
  </si>
  <si>
    <t>CONCRETO MAGRO PARA LASTRO, TRAÇO 1:4,5:4,5 (EM MASSA SECA DE CIMENTO/ AREIA MÉDIA/ BRITA 1) - PREPARO MECÂNICO COM BETONEIRA 600 L. AF_05/2021</t>
  </si>
  <si>
    <t xml:space="preserve"> 95401 </t>
  </si>
  <si>
    <t>CURSO DE CAPACITAÇÃO PARA ENCARREGADO GERAL (ENCARGOS COMPLEMENTARES) - HORISTA</t>
  </si>
  <si>
    <t xml:space="preserve"> 00004083 </t>
  </si>
  <si>
    <t>ENCARREGADO GERAL DE OBRAS (HORISTA)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</si>
  <si>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</si>
  <si>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</si>
  <si>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</si>
  <si>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</si>
  <si>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</si>
  <si>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</si>
  <si>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</si>
  <si>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 (HORISTA)</t>
  </si>
  <si>
    <t xml:space="preserve"> 95363 </t>
  </si>
  <si>
    <t>CURSO DE CAPACITAÇÃO PARA OPERADOR DE MOTONIVELADORA (ENCARGOS COMPLEMENTARES) - HORISTA</t>
  </si>
  <si>
    <t xml:space="preserve"> 00004239 </t>
  </si>
  <si>
    <t>OPERADOR DE MOTONIVELADORA (HORISTA)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</si>
  <si>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</si>
  <si>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</si>
  <si>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</si>
  <si>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</si>
  <si>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</si>
  <si>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</si>
  <si>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</si>
  <si>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</si>
  <si>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</si>
  <si>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</si>
  <si>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</si>
  <si>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</si>
  <si>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</si>
  <si>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</si>
  <si>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</si>
  <si>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</si>
  <si>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95406 </t>
  </si>
  <si>
    <t>CURSO DE CAPACITAÇÃO PARA TOPÓGRAFO (ENCARGOS COMPLEMENTARES) - HORISTA</t>
  </si>
  <si>
    <t xml:space="preserve"> 00007592 </t>
  </si>
  <si>
    <t>TOPOGRAFO (HORISTA)</t>
  </si>
  <si>
    <t xml:space="preserve"> TCE TC/012424/2023 - INS. 01 </t>
  </si>
  <si>
    <t>INDENIZAÇÃO JAZIDA</t>
  </si>
  <si>
    <t>Verba</t>
  </si>
  <si>
    <t>MIL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</si>
  <si>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</si>
  <si>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</si>
  <si>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</si>
  <si>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</si>
  <si>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 xml:space="preserve"> 00043486 </t>
  </si>
  <si>
    <t>EPI - FAMILIA ENGENHEIRO CIVIL - HORISTA (ENCARGOS COMPLEMENTARES - COLETADO CAIXA)</t>
  </si>
  <si>
    <t xml:space="preserve"> 00043462 </t>
  </si>
  <si>
    <t>FERRAMENTAS - FAMILIA ENGENHEIRO CIVIL - HORISTA (ENCARGOS COMPLEMENTARES - COLETADO CAIXA)</t>
  </si>
  <si>
    <t>0,42</t>
  </si>
  <si>
    <t>0,28</t>
  </si>
  <si>
    <t>0,05</t>
  </si>
  <si>
    <t>0,50</t>
  </si>
  <si>
    <t>0,12</t>
  </si>
  <si>
    <t>0,92</t>
  </si>
  <si>
    <t xml:space="preserve"> 89228 </t>
  </si>
  <si>
    <t>MOTONIVELADORA POTÊNCIA BÁSICA LÍQUIDA (PRIMEIRA MARCHA) 125 HP, PESO BRUTO 13032 KG, LARGURA DA LÂMINA DE 3,7 M - DEPRECIAÇÃO. AF_06/2014</t>
  </si>
  <si>
    <t xml:space="preserve"> 88300 </t>
  </si>
  <si>
    <t>OPERADOR DE MOTONIVELADORA COM ENCARGOS COMPLEMENTARES</t>
  </si>
  <si>
    <t xml:space="preserve"> 89229 </t>
  </si>
  <si>
    <t>MOTONIVELADORA POTÊNCIA BÁSICA LÍQUIDA (PRIMEIRA MARCHA) 125 HP, PESO BRUTO 13032 KG, LARGURA DA LÂMINA DE 3,7 M - JUROS. AF_06/2014</t>
  </si>
  <si>
    <t xml:space="preserve"> 5779 </t>
  </si>
  <si>
    <t>MOTONIVELADORA POTÊNCIA BÁSICA LÍQUIDA (PRIMEIRA MARCHA) 125 HP, PESO BRUTO 13032 KG, LARGURA DA LÂMINA DE 3,7 M - MANUTENÇÃO. AF_06/2014</t>
  </si>
  <si>
    <t xml:space="preserve"> 53849 </t>
  </si>
  <si>
    <t>MOTONIVELADORA POTÊNCIA BÁSICA LÍQUIDA (PRIMEIRA MARCHA) 125 HP, PESO BRUTO 13032 KG, LARGURA DA LÂMINA DE 3,7 M - MATERIAIS NA OPERAÇÃO. AF_06/2014</t>
  </si>
  <si>
    <t xml:space="preserve"> 00004090 </t>
  </si>
  <si>
    <t>MOTONIVELADORA POTENCIA BASICA LIQUIDA (PRIMEIRA MARCHA) 125 HP, PESO BRUTO 13843 KG, LARGURA DA LAMINA DE 3,7 M</t>
  </si>
  <si>
    <t xml:space="preserve"> 00004221 </t>
  </si>
  <si>
    <t>OLEO DIESEL COMBUSTIVEL COMUM METROPOLITANO S-10 OU S-500</t>
  </si>
  <si>
    <t>L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</si>
  <si>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</si>
  <si>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</si>
  <si>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</si>
  <si>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</si>
  <si>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88303 </t>
  </si>
  <si>
    <t>OPERADOR DE ROLO COMPACTADOR COM ENCARGOS COMPLEMENTARES</t>
  </si>
  <si>
    <t xml:space="preserve"> 88310 </t>
  </si>
  <si>
    <t>PINTOR COM ENCARGOS COMPLEMENTARES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</si>
  <si>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</si>
  <si>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</si>
  <si>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</si>
  <si>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</si>
  <si>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00007340 </t>
  </si>
  <si>
    <t>IMUNIZANTE PARA MADEIRA, INCOLOR</t>
  </si>
  <si>
    <t xml:space="preserve"> 91276 </t>
  </si>
  <si>
    <t>PLACA VIBRATÓRIA REVERSÍVEL COM MOTOR 4 TEMPOS A GASOLINA, FORÇA CENTRÍFUGA DE 25 KN (2500 KGF), POTÊNCIA 5,5 CV - MATERIAIS NA OPERAÇÃO. AF_08/2015</t>
  </si>
  <si>
    <t xml:space="preserve"> 91275 </t>
  </si>
  <si>
    <t>PLACA VIBRATÓRIA REVERSÍVEL COM MOTOR 4 TEMPOS A GASOLINA, FORÇA CENTRÍFUGA DE 25 KN (2500 KGF), POTÊNCIA 5,5 CV - MANUTENÇÃO. AF_08/2015</t>
  </si>
  <si>
    <t xml:space="preserve"> 91273 </t>
  </si>
  <si>
    <t>PLACA VIBRATÓRIA REVERSÍVEL COM MOTOR 4 TEMPOS A GASOLINA, FORÇA CENTRÍFUGA DE 25 KN (2500 KGF), POTÊNCIA 5,5 CV - DEPRECIAÇÃO. AF_08/2015</t>
  </si>
  <si>
    <t xml:space="preserve"> 91274 </t>
  </si>
  <si>
    <t>PLACA VIBRATÓRIA REVERSÍVEL COM MOTOR 4 TEMPOS A GASOLINA, FORÇA CENTRÍFUGA DE 25 KN (2500 KGF), POTÊNCIA 5,5 CV - JUROS. AF_08/2015</t>
  </si>
  <si>
    <t xml:space="preserve"> 00001442 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</si>
  <si>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</si>
  <si>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00004222 </t>
  </si>
  <si>
    <t>GASOLINA COMUM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</si>
  <si>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</si>
  <si>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</si>
  <si>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</si>
  <si>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</si>
  <si>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00014513 </t>
  </si>
  <si>
    <t>ROLO COMPACTADOR PE DE CARNEIRO VIBRATORIO, POTENCIA 80 HP, PESO OPERACIONAL SEM/COM LASTRO 7,4/8,8 T, LARGURA DE TRABALHO 1,68 M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</si>
  <si>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</si>
  <si>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</si>
  <si>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</si>
  <si>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</si>
  <si>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>1,40</t>
  </si>
  <si>
    <t>Curva ABC de Insumos</t>
  </si>
  <si>
    <t>Grupo</t>
  </si>
  <si>
    <t>Valor  Unitário</t>
  </si>
  <si>
    <t>Peso</t>
  </si>
  <si>
    <t>Valor Acumulado</t>
  </si>
  <si>
    <t>Peso Acumulado</t>
  </si>
  <si>
    <t>Geral</t>
  </si>
  <si>
    <t>26,46%</t>
  </si>
  <si>
    <t>21,01%</t>
  </si>
  <si>
    <t>47,47%</t>
  </si>
  <si>
    <t>19,92%</t>
  </si>
  <si>
    <t>67,40%</t>
  </si>
  <si>
    <t>15,35%</t>
  </si>
  <si>
    <t>82,74%</t>
  </si>
  <si>
    <t>5,69%</t>
  </si>
  <si>
    <t>88,43%</t>
  </si>
  <si>
    <t>1,96%</t>
  </si>
  <si>
    <t>90,39%</t>
  </si>
  <si>
    <t>1,45%</t>
  </si>
  <si>
    <t>91,84%</t>
  </si>
  <si>
    <t>0,95%</t>
  </si>
  <si>
    <t>92,79%</t>
  </si>
  <si>
    <t>Equipamento</t>
  </si>
  <si>
    <t>0,92%</t>
  </si>
  <si>
    <t>93,71%</t>
  </si>
  <si>
    <t>0,85%</t>
  </si>
  <si>
    <t>94,55%</t>
  </si>
  <si>
    <t>0,82%</t>
  </si>
  <si>
    <t>95,37%</t>
  </si>
  <si>
    <t>0,50%</t>
  </si>
  <si>
    <t>95,88%</t>
  </si>
  <si>
    <t>0,47%</t>
  </si>
  <si>
    <t>96,35%</t>
  </si>
  <si>
    <t>0,43%</t>
  </si>
  <si>
    <t>96,77%</t>
  </si>
  <si>
    <t>0,41%</t>
  </si>
  <si>
    <t>97,18%</t>
  </si>
  <si>
    <t>0,34%</t>
  </si>
  <si>
    <t>97,52%</t>
  </si>
  <si>
    <t>0,29%</t>
  </si>
  <si>
    <t>97,81%</t>
  </si>
  <si>
    <t>0,24%</t>
  </si>
  <si>
    <t>98,05%</t>
  </si>
  <si>
    <t>0,22%</t>
  </si>
  <si>
    <t>98,26%</t>
  </si>
  <si>
    <t>0,21%</t>
  </si>
  <si>
    <t>98,48%</t>
  </si>
  <si>
    <t>0,14%</t>
  </si>
  <si>
    <t>98,62%</t>
  </si>
  <si>
    <t>98,76%</t>
  </si>
  <si>
    <t>0,10%</t>
  </si>
  <si>
    <t>98,86%</t>
  </si>
  <si>
    <t>0,09%</t>
  </si>
  <si>
    <t>98,95%</t>
  </si>
  <si>
    <t>99,04%</t>
  </si>
  <si>
    <t>0,08%</t>
  </si>
  <si>
    <t>99,12%</t>
  </si>
  <si>
    <t>99,20%</t>
  </si>
  <si>
    <t>99,28%</t>
  </si>
  <si>
    <t>0,06%</t>
  </si>
  <si>
    <t>99,34%</t>
  </si>
  <si>
    <t>99,39%</t>
  </si>
  <si>
    <t>0,05%</t>
  </si>
  <si>
    <t>99,45%</t>
  </si>
  <si>
    <t>99,50%</t>
  </si>
  <si>
    <t>99,55%</t>
  </si>
  <si>
    <t>0,04%</t>
  </si>
  <si>
    <t>99,59%</t>
  </si>
  <si>
    <t>99,62%</t>
  </si>
  <si>
    <t>0,03%</t>
  </si>
  <si>
    <t>99,65%</t>
  </si>
  <si>
    <t>99,68%</t>
  </si>
  <si>
    <t>99,71%</t>
  </si>
  <si>
    <t>99,74%</t>
  </si>
  <si>
    <t>99,76%</t>
  </si>
  <si>
    <t>0,02%</t>
  </si>
  <si>
    <t>99,79%</t>
  </si>
  <si>
    <t>99,80%</t>
  </si>
  <si>
    <t>99,82%</t>
  </si>
  <si>
    <t>0,01%</t>
  </si>
  <si>
    <t>99,83%</t>
  </si>
  <si>
    <t>99,85%</t>
  </si>
  <si>
    <t>99,86%</t>
  </si>
  <si>
    <t>99,87%</t>
  </si>
  <si>
    <t>99,88%</t>
  </si>
  <si>
    <t>99,89%</t>
  </si>
  <si>
    <t>99,90%</t>
  </si>
  <si>
    <t>99,91%</t>
  </si>
  <si>
    <t>99,92%</t>
  </si>
  <si>
    <t>99,93%</t>
  </si>
  <si>
    <t>99,94%</t>
  </si>
  <si>
    <t>99,95%</t>
  </si>
  <si>
    <t>99,96%</t>
  </si>
  <si>
    <t>0,00%</t>
  </si>
  <si>
    <t>99,97%</t>
  </si>
  <si>
    <t>99,98%</t>
  </si>
  <si>
    <t>99,99%</t>
  </si>
  <si>
    <t>100,00%</t>
  </si>
  <si>
    <t>Totais por Tipo</t>
  </si>
  <si>
    <t>R$ 4.737,20</t>
  </si>
  <si>
    <t>R$ 654,64</t>
  </si>
  <si>
    <t>R$ 216.355,19</t>
  </si>
  <si>
    <t>R$ 264.228,96</t>
  </si>
  <si>
    <t>R$ 180,92</t>
  </si>
  <si>
    <t>R$ 9.783,09</t>
  </si>
  <si>
    <t>R$ 4.000,18</t>
  </si>
  <si>
    <t>R$ 59,22</t>
  </si>
  <si>
    <t>________________________________________________________________________________________________________________________________________________________________________________________________________________________________</t>
  </si>
  <si>
    <t>Curva ABC de Serviços</t>
  </si>
  <si>
    <t>Peso Acumulado (%)</t>
  </si>
  <si>
    <t>3.452,0</t>
  </si>
  <si>
    <t>92,82</t>
  </si>
  <si>
    <t>320.414,64</t>
  </si>
  <si>
    <t>64,08</t>
  </si>
  <si>
    <t>1.221,0</t>
  </si>
  <si>
    <t>56,08</t>
  </si>
  <si>
    <t>68.473,68</t>
  </si>
  <si>
    <t>13,69</t>
  </si>
  <si>
    <t>77,78</t>
  </si>
  <si>
    <t>44.491,48</t>
  </si>
  <si>
    <t>0,85</t>
  </si>
  <si>
    <t>37.817,75</t>
  </si>
  <si>
    <t>7,56</t>
  </si>
  <si>
    <t>85,34</t>
  </si>
  <si>
    <t>1.204,0</t>
  </si>
  <si>
    <t>27,51</t>
  </si>
  <si>
    <t>33.122,04</t>
  </si>
  <si>
    <t>6,62</t>
  </si>
  <si>
    <t>91,97</t>
  </si>
  <si>
    <t>3,0</t>
  </si>
  <si>
    <t>7.454,31</t>
  </si>
  <si>
    <t>22.362,93</t>
  </si>
  <si>
    <t>4,47</t>
  </si>
  <si>
    <t>96,44</t>
  </si>
  <si>
    <t>6,48</t>
  </si>
  <si>
    <t>624,23</t>
  </si>
  <si>
    <t>4.045,01</t>
  </si>
  <si>
    <t>0,81</t>
  </si>
  <si>
    <t>97,25</t>
  </si>
  <si>
    <t>0,90</t>
  </si>
  <si>
    <t>3.106,80</t>
  </si>
  <si>
    <t>0,62</t>
  </si>
  <si>
    <t>97,87</t>
  </si>
  <si>
    <t>0,66</t>
  </si>
  <si>
    <t>2.278,32</t>
  </si>
  <si>
    <t>0,46</t>
  </si>
  <si>
    <t>98,32</t>
  </si>
  <si>
    <t>2.140,24</t>
  </si>
  <si>
    <t>98,75</t>
  </si>
  <si>
    <t>4,0</t>
  </si>
  <si>
    <t>480,34</t>
  </si>
  <si>
    <t>1.921,36</t>
  </si>
  <si>
    <t>0,38</t>
  </si>
  <si>
    <t>99,14</t>
  </si>
  <si>
    <t>1.776,75</t>
  </si>
  <si>
    <t>1.634,61</t>
  </si>
  <si>
    <t>0,33</t>
  </si>
  <si>
    <t>99,46</t>
  </si>
  <si>
    <t>514,88</t>
  </si>
  <si>
    <t>1.544,64</t>
  </si>
  <si>
    <t>0,31</t>
  </si>
  <si>
    <t>99,77</t>
  </si>
  <si>
    <t>605,0</t>
  </si>
  <si>
    <t>1,88</t>
  </si>
  <si>
    <t>1.137,40</t>
  </si>
  <si>
    <t>0,23</t>
  </si>
  <si>
    <t>100,00</t>
  </si>
  <si>
    <t>Cronograma Físico e Financeiro</t>
  </si>
  <si>
    <t>Total Por Etapa</t>
  </si>
  <si>
    <t>30 DIAS</t>
  </si>
  <si>
    <t>60 DIAS</t>
  </si>
  <si>
    <t>90 DIAS</t>
  </si>
  <si>
    <t>100,00%
26.407,94</t>
  </si>
  <si>
    <t>49,98%
13.198,16</t>
  </si>
  <si>
    <t>31,98%
8.444,24</t>
  </si>
  <si>
    <t>18,05%
4.765,54</t>
  </si>
  <si>
    <t>100,00%
4.045,01</t>
  </si>
  <si>
    <t>100,00%
22.362,93</t>
  </si>
  <si>
    <t>40,93%
9.153,15</t>
  </si>
  <si>
    <t>37,76%
8.444,24</t>
  </si>
  <si>
    <t>21,31%
4.765,54</t>
  </si>
  <si>
    <t>100,00%
125.085,72</t>
  </si>
  <si>
    <t>100,00%
221.296,27</t>
  </si>
  <si>
    <t>30,00%
66.388,88</t>
  </si>
  <si>
    <t>70,00%
154.907,39</t>
  </si>
  <si>
    <t>100,00%
127.209,47</t>
  </si>
  <si>
    <t>20,00%
25.441,89</t>
  </si>
  <si>
    <t>80,00%
101.767,58</t>
  </si>
  <si>
    <t>Porcentagem</t>
  </si>
  <si>
    <t>40,93%</t>
  </si>
  <si>
    <t>37,76%</t>
  </si>
  <si>
    <t>21,31%</t>
  </si>
  <si>
    <t>Custo</t>
  </si>
  <si>
    <t>204.672,75</t>
  </si>
  <si>
    <t>188.793,52</t>
  </si>
  <si>
    <t>106.533,11</t>
  </si>
  <si>
    <t>Porcentagem Acumulado</t>
  </si>
  <si>
    <t>78,69%</t>
  </si>
  <si>
    <t>100,0%</t>
  </si>
  <si>
    <t>Custo Acumulado</t>
  </si>
  <si>
    <t>393.466,27</t>
  </si>
  <si>
    <t>499.999,40</t>
  </si>
  <si>
    <t>__________________________________________________________________________________________________</t>
  </si>
  <si>
    <t>BDI - CALÇAMENTO - COM DESONERAÇÃO</t>
  </si>
  <si>
    <t>GRUPO A</t>
  </si>
  <si>
    <t>TAXA ADMINISTRATIVA DA ADMINISTRAÇÃO CENTRAL</t>
  </si>
  <si>
    <t>Administração Central</t>
  </si>
  <si>
    <t>4,01%</t>
  </si>
  <si>
    <t>Total do Grupo</t>
  </si>
  <si>
    <t>GRUPO B</t>
  </si>
  <si>
    <t>TAXA REPRESENTATIVA DOS RISCOS</t>
  </si>
  <si>
    <t>Riscos</t>
  </si>
  <si>
    <t>0,56%</t>
  </si>
  <si>
    <t>GRUPO C</t>
  </si>
  <si>
    <t>TAXA REPRESENTATIVA SEGURO GARANTIA</t>
  </si>
  <si>
    <t>SEGURO GARANTIA</t>
  </si>
  <si>
    <t>0,40%</t>
  </si>
  <si>
    <t>GRUPO D</t>
  </si>
  <si>
    <t>TAXA REPRESENTATIVA DAS DESPESAS FINANCEIRAS</t>
  </si>
  <si>
    <t>Despesas Financeiras</t>
  </si>
  <si>
    <t>1,11%</t>
  </si>
  <si>
    <t>GRUPO E</t>
  </si>
  <si>
    <t>TAXA REPRESENTATIVA DO LUCRO</t>
  </si>
  <si>
    <t>Lucro</t>
  </si>
  <si>
    <t>7,30%</t>
  </si>
  <si>
    <t>GRUPO F</t>
  </si>
  <si>
    <t>TAXA REPRESENTATIVA DA INCIDÊNCIA DOS IMPOSTOS ( SOBRE O FATURAMENTO DA EMPRESA )</t>
  </si>
  <si>
    <t>ISS (IMPOSTO SOBRE SERVIÇOS) - MUNICIPAL</t>
  </si>
  <si>
    <t>3,00%</t>
  </si>
  <si>
    <t>COFINS - FEDERAL</t>
  </si>
  <si>
    <t>PIS (PROGRAMA DE INTREGRAÇÃO SOCIAL) - FEDERAL</t>
  </si>
  <si>
    <t>0,65%</t>
  </si>
  <si>
    <t>CRB -CONTRIBUIÇÂO INSS (DESONERAÇÂO)</t>
  </si>
  <si>
    <t>2,70%</t>
  </si>
  <si>
    <t>9,35%</t>
  </si>
  <si>
    <t>FÓRMULA PARA O CÁLCULO DO BDI</t>
  </si>
  <si>
    <t>(((1+A+B+C)*(1+D)*(1+E)/(1-F))-1)</t>
  </si>
  <si>
    <t>Bonificação sobre despesas indiretas (B.D.I)=</t>
  </si>
  <si>
    <t>MEMÓRIA DE CÁLCULO</t>
  </si>
  <si>
    <t>PLACA DA OBRA EM CHAPA DE AÇO GALVANIZADO</t>
  </si>
  <si>
    <t>1,80 x 3,60</t>
  </si>
  <si>
    <t>ADMINISTRAÇÃO LOCAL DA OBRA</t>
  </si>
  <si>
    <t>VER CRONOGRAMA</t>
  </si>
  <si>
    <t>meses</t>
  </si>
  <si>
    <t>DADOS GERAIS DA RUA:</t>
  </si>
  <si>
    <t xml:space="preserve">EXTENSÃO (m) = </t>
  </si>
  <si>
    <t xml:space="preserve">LARGURA (m) = </t>
  </si>
  <si>
    <t xml:space="preserve">N° DE CABEÇA DE RUA = </t>
  </si>
  <si>
    <t>unid.(s)</t>
  </si>
  <si>
    <t xml:space="preserve">EXTENSÃO CABEÇA DE RUA = </t>
  </si>
  <si>
    <t xml:space="preserve">LARGURA CABEÇA DE RUA = </t>
  </si>
  <si>
    <t xml:space="preserve">N° DE CRUZAMENTOS (PARCIAL - 1 LADO) = </t>
  </si>
  <si>
    <t xml:space="preserve">N° DE CRUZAMENTOS (TOTAL - 2 LADOS) = </t>
  </si>
  <si>
    <t>LARGURA RUA QUE CRUZA</t>
  </si>
  <si>
    <t>Nº DE PLACAS "PARE" =</t>
  </si>
  <si>
    <t>Nº DE PLACAS DE IDENTIFICAÇÃO DO NOME DE RUA =</t>
  </si>
  <si>
    <t>1.0 - SERVIÇOS PRELIMINARES</t>
  </si>
  <si>
    <t>LOCAÇÃO DE PAVIMENTAÇÃO (EXTENSÃO DA RUA)</t>
  </si>
  <si>
    <t>2.0 - TERRAPLENAGEM</t>
  </si>
  <si>
    <t>REGULARIZAÇÃO MECÂNICA (EXTENSÃO DA RUA x LARGURA DA RUA) +  Nº CABEÇA DE RUA x (COMPRIMENTO DA CABEÇA DE RUA x LARGURA DA CABEÇA DE RUA)</t>
  </si>
  <si>
    <t>3.0 - PAVIMENTAÇÃO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</si>
  <si>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</si>
  <si>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</si>
  <si>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>4.0 - DRENAGEM</t>
  </si>
  <si>
    <t>EXECUÇÃO DE MEIO-FIO =  EXTENSÃO DA RUA X 2 +  Nº DE CABEÇA DE RUA x (COMPRIMENTO CABEÇA DE RUA x 2)  - (N° DE CRUZAMENTOS PARCIAL (1 LADO) x LARGURA DA RUA QUE CRUZA X 1 (OBS: CRUZAMENTO PARCIAL)) -  (N° DE CRUZAMENTOS TOTAL (2 LADOS) x LARGURA DA RUA QUE CRUZA X 2 (OBS: CRUZAMENTO TOTAL)) - N° CABEÇA DE RUA x LARGURA CABEÇA DE RUA</t>
  </si>
  <si>
    <t xml:space="preserve">MEIO - FIO DE CONTENÇÃO = LARGURA DA VIA x QTD DE LADOS A SER COLOCADO + N° DE CABEÇA DE RUA x LARGURA DA CABEÇA DE RUA </t>
  </si>
  <si>
    <t>EXECUÇÃO DE SARJETA = EXTENSÃO DA RUA X 2 +  Nº DE CABEÇA DE RUA x (COMPRIMENTO CABEÇA DE RUA x 2)  - (N° DE CRUZAMENTOS PARCIAL (1 LADO) x LARGURA DA RUA QUE CRUZA X 1 (OBS: CRUZAMENTO PARCIAL)) -  (N° DE CRUZAMENTOS TOTAL (2 LADOS) x LARGURA DA RUA QUE CRUZA X 2 (OBS: CRUZAMENTO TOTAL)) - N° CABEÇA DE RUA x LARGURA CABEÇA DE RUA</t>
  </si>
  <si>
    <t>5.0 - SINALIZAÇÃO</t>
  </si>
  <si>
    <t>und</t>
  </si>
  <si>
    <t>6.0 - SERVIÇOS FINAIS</t>
  </si>
  <si>
    <t>LIMPEZA FINAL DE RUA = EXTENSÃO DA RUA x LARGURA DA RUA +  Nº DE CABEÇA DE RUA x (COMPRIMENTO CABEÇA DE RUA x LARGURA CABEÇA DE RUA)</t>
  </si>
  <si>
    <t xml:space="preserve">CÁLCULO DA DISTÂNCIA MÉDIA DE TRANSPORTE (DMT) DA PEDRA </t>
  </si>
  <si>
    <t xml:space="preserve">ITEM </t>
  </si>
  <si>
    <t>CÓDIGO PROJETO</t>
  </si>
  <si>
    <t>PAVIMENTAÇÃO                                  PREVISTA                                    (m²)</t>
  </si>
  <si>
    <t>VOLUME DA PEDRA</t>
  </si>
  <si>
    <t>QUANT. PEDRA/M2</t>
  </si>
  <si>
    <t>DENSIDADE</t>
  </si>
  <si>
    <t>PESO (M²)</t>
  </si>
  <si>
    <t>LOCALIZAÇÃO DA PEDREIRA</t>
  </si>
  <si>
    <t>DISTÂNCIA P/ JAZIDA (Km)</t>
  </si>
  <si>
    <t>Peso                                      (Ton)</t>
  </si>
  <si>
    <t>Momento de Transporte (Ton x Km)</t>
  </si>
  <si>
    <t>1</t>
  </si>
  <si>
    <t>NAZÁRIA - ALTOS/PI  (RODOVIA PAVIMENTADA)</t>
  </si>
  <si>
    <t>ALTOS - PI</t>
  </si>
  <si>
    <t>TOTAL</t>
  </si>
  <si>
    <r>
      <t xml:space="preserve">DMT Cálculada apartir da pedreira localizada na cidade de </t>
    </r>
    <r>
      <rPr>
        <b/>
        <sz val="11"/>
        <rFont val="Aptos Narrow"/>
        <family val="2"/>
      </rPr>
      <t>Altos - PI (5° 2'54.59"S;  42°23'37.56"O)</t>
    </r>
  </si>
  <si>
    <t>Distância Média de Transporte (DMT) para a obra foi obtida pela seguinte fórmula:</t>
  </si>
  <si>
    <t>DMT =</t>
  </si>
  <si>
    <r>
      <rPr>
        <b/>
        <sz val="11"/>
        <color indexed="8"/>
        <rFont val="Aptos Narrow"/>
        <family val="2"/>
      </rPr>
      <t>∑ (Distancia x Peso)</t>
    </r>
  </si>
  <si>
    <t>∑ (Peso)</t>
  </si>
  <si>
    <t>Transporte em rodovia pavimentada</t>
  </si>
  <si>
    <t>RUA SANTO ANTÔNIO  - BAIRRO PASSAGEM SANTO ANTÔNIO</t>
  </si>
  <si>
    <t>Quantidade de pedras por m2</t>
  </si>
  <si>
    <t>Área (m²)  x  Transporte em rodovia pavimentada (t.km/m²)</t>
  </si>
  <si>
    <t>área (m²)</t>
  </si>
  <si>
    <t>Distância percorrida em rodovia com revestimento primário</t>
  </si>
  <si>
    <t>km</t>
  </si>
  <si>
    <t>t.km/m²</t>
  </si>
  <si>
    <t>t.km</t>
  </si>
  <si>
    <t>Transporte em rodovia com revestimento primário</t>
  </si>
  <si>
    <t>PLANILHA DE LEIS SOCIAIS - SINAPI</t>
  </si>
  <si>
    <t>DATA BASE:</t>
  </si>
  <si>
    <t>LEIS SOCIAIS (%):</t>
  </si>
  <si>
    <t>BDI (%):</t>
  </si>
  <si>
    <t>CÓDIGO</t>
  </si>
  <si>
    <t>DESCRIÇÃO</t>
  </si>
  <si>
    <t>COM DESONERAÇÃO</t>
  </si>
  <si>
    <t>SEM DESONERAÇÃO</t>
  </si>
  <si>
    <t>HORISTA</t>
  </si>
  <si>
    <t>MENSALISTA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</si>
  <si>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</si>
  <si>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</si>
  <si>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</si>
  <si>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</si>
  <si>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</si>
  <si>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</si>
  <si>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</si>
  <si>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</si>
  <si>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</si>
  <si>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</si>
  <si>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</si>
  <si>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</si>
  <si>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</si>
  <si>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</si>
  <si>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</si>
  <si>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</si>
  <si>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</si>
  <si>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</si>
  <si>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</si>
  <si>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</si>
  <si>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</si>
  <si>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</si>
  <si>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</si>
  <si>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</si>
  <si>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</si>
  <si>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</si>
  <si>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</si>
  <si>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</si>
  <si>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</si>
  <si>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</si>
  <si>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</si>
  <si>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</si>
  <si>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</si>
  <si>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</si>
  <si>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</si>
  <si>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</si>
  <si>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</si>
  <si>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</si>
  <si>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</si>
  <si>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</si>
  <si>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</si>
  <si>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</si>
  <si>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</si>
  <si>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</si>
  <si>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</si>
  <si>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</si>
  <si>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</si>
  <si>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</si>
  <si>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</si>
  <si>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</si>
  <si>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</si>
  <si>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</si>
  <si>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</si>
  <si>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</si>
  <si>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</si>
  <si>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</si>
  <si>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GRUPO A + B + C + D</t>
  </si>
  <si>
    <t>FONTE: http://www.caixa.gov.br/site/paginas/downloads.aspx</t>
  </si>
  <si>
    <t>MUNICÍPIO DE NAZÁRIA-PI</t>
  </si>
  <si>
    <t>SINAPI PI 03/2026, SEINFRA CE 28, ORSE SE 03/2026, SICRO PI 01/2026, COM DESONERAÇÃO</t>
  </si>
  <si>
    <t>_______________________________________________________________
ANA LÚCIA CALUME LOPES
Setor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</si>
</sst>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\ %"/>
    <numFmt numFmtId="165" formatCode="#,##0.0000"/>
    <numFmt numFmtId="166" formatCode="#,##0.0000000"/>
    <numFmt numFmtId="167" formatCode="_-* #,##0.0000_-;\-* #,##0.0000_-;_-* &quot;-&quot;????_-;_-@_-"/>
    <numFmt numFmtId="168" formatCode="_-* #,##0.0000_-;\-* #,##0.0000_-;_-* &quot;-&quot;??_-;_-@_-"/>
    <numFmt numFmtId="169" formatCode="_(* #,##0.00_);_(* \(#,##0.00\);_(* &quot;-&quot;??_);_(@_)"/>
    <numFmt numFmtId="170" formatCode="#,##0.000"/>
    <numFmt numFmtId="171" formatCode="#,##0.00&quot; Km&quot;"/>
  </numFmts>
  <fonts count="66" x14ac:knownFonts="1">
    <font>
      <sz val="11"/>
      <name val="Arial"/>
      <family val="1"/>
    </font>
    <font>
      <sz val="11"/>
      <color theme="1"/>
      <name val="Aptos Narrow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1"/>
      <name val="Arial"/>
      <family val="1"/>
    </font>
    <font>
      <b/>
      <sz val="14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Times New Roman"/>
      <family val="1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rgb="FF000000"/>
      <name val="Aptos Narrow"/>
      <family val="2"/>
    </font>
    <font>
      <sz val="14"/>
      <color theme="1"/>
      <name val="Aptos Narrow"/>
      <family val="2"/>
    </font>
    <font>
      <sz val="10"/>
      <name val="Arial"/>
      <family val="2"/>
    </font>
    <font>
      <sz val="10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1"/>
      <color indexed="8"/>
      <name val="Aptos Narrow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E63AD"/>
        <bgColor indexed="64"/>
      </patternFill>
    </fill>
  </fills>
  <borders count="5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  <border>
      <left/>
      <right/>
      <top/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4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58" fillId="0" borderId="0" applyFont="0" applyFill="0" applyBorder="0" applyAlignment="0" applyProtection="0"/>
    <xf numFmtId="0" fontId="1" fillId="0" borderId="0"/>
  </cellStyleXfs>
  <cellXfs count="183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top" wrapText="1"/>
    </xf>
    <xf numFmtId="0" fontId="7" fillId="7" borderId="4" xfId="0" applyFont="1" applyFill="1" applyBorder="1" applyAlignment="1">
      <alignment horizontal="right" vertical="top" wrapText="1"/>
    </xf>
    <xf numFmtId="0" fontId="8" fillId="8" borderId="5" xfId="0" applyFont="1" applyFill="1" applyBorder="1" applyAlignment="1">
      <alignment horizontal="left" vertical="top" wrapText="1"/>
    </xf>
    <xf numFmtId="0" fontId="9" fillId="9" borderId="6" xfId="0" applyFont="1" applyFill="1" applyBorder="1" applyAlignment="1">
      <alignment horizontal="center" vertical="top" wrapText="1"/>
    </xf>
    <xf numFmtId="0" fontId="10" fillId="10" borderId="7" xfId="0" applyFont="1" applyFill="1" applyBorder="1" applyAlignment="1">
      <alignment horizontal="right" vertical="top" wrapText="1"/>
    </xf>
    <xf numFmtId="4" fontId="11" fillId="11" borderId="8" xfId="0" applyNumberFormat="1" applyFont="1" applyFill="1" applyBorder="1" applyAlignment="1">
      <alignment horizontal="right" vertical="top" wrapText="1"/>
    </xf>
    <xf numFmtId="164" fontId="12" fillId="12" borderId="9" xfId="0" applyNumberFormat="1" applyFont="1" applyFill="1" applyBorder="1" applyAlignment="1">
      <alignment horizontal="right" vertical="top" wrapText="1"/>
    </xf>
    <xf numFmtId="0" fontId="13" fillId="13" borderId="10" xfId="0" applyFont="1" applyFill="1" applyBorder="1" applyAlignment="1">
      <alignment horizontal="left" vertical="top" wrapText="1"/>
    </xf>
    <xf numFmtId="0" fontId="14" fillId="14" borderId="11" xfId="0" applyFont="1" applyFill="1" applyBorder="1" applyAlignment="1">
      <alignment horizontal="center" vertical="top" wrapText="1"/>
    </xf>
    <xf numFmtId="0" fontId="15" fillId="15" borderId="12" xfId="0" applyFont="1" applyFill="1" applyBorder="1" applyAlignment="1">
      <alignment horizontal="right" vertical="top" wrapText="1"/>
    </xf>
    <xf numFmtId="4" fontId="16" fillId="16" borderId="13" xfId="0" applyNumberFormat="1" applyFont="1" applyFill="1" applyBorder="1" applyAlignment="1">
      <alignment horizontal="right" vertical="top" wrapText="1"/>
    </xf>
    <xf numFmtId="164" fontId="17" fillId="17" borderId="14" xfId="0" applyNumberFormat="1" applyFont="1" applyFill="1" applyBorder="1" applyAlignment="1">
      <alignment horizontal="right" vertical="top" wrapText="1"/>
    </xf>
    <xf numFmtId="166" fontId="18" fillId="18" borderId="15" xfId="0" applyNumberFormat="1" applyFont="1" applyFill="1" applyBorder="1" applyAlignment="1">
      <alignment horizontal="right" vertical="top" wrapText="1"/>
    </xf>
    <xf numFmtId="0" fontId="19" fillId="19" borderId="16" xfId="0" applyFont="1" applyFill="1" applyBorder="1" applyAlignment="1">
      <alignment horizontal="left" vertical="top" wrapText="1"/>
    </xf>
    <xf numFmtId="0" fontId="20" fillId="20" borderId="17" xfId="0" applyFont="1" applyFill="1" applyBorder="1" applyAlignment="1">
      <alignment horizontal="left" vertical="top" wrapText="1"/>
    </xf>
    <xf numFmtId="0" fontId="21" fillId="21" borderId="18" xfId="0" applyFont="1" applyFill="1" applyBorder="1" applyAlignment="1">
      <alignment horizontal="center" vertical="top" wrapText="1"/>
    </xf>
    <xf numFmtId="0" fontId="22" fillId="22" borderId="19" xfId="0" applyFont="1" applyFill="1" applyBorder="1" applyAlignment="1">
      <alignment horizontal="right" vertical="top" wrapText="1"/>
    </xf>
    <xf numFmtId="4" fontId="23" fillId="23" borderId="20" xfId="0" applyNumberFormat="1" applyFont="1" applyFill="1" applyBorder="1" applyAlignment="1">
      <alignment horizontal="right" vertical="top" wrapText="1"/>
    </xf>
    <xf numFmtId="165" fontId="24" fillId="24" borderId="21" xfId="0" applyNumberFormat="1" applyFont="1" applyFill="1" applyBorder="1" applyAlignment="1">
      <alignment horizontal="right" vertical="top" wrapText="1"/>
    </xf>
    <xf numFmtId="166" fontId="25" fillId="25" borderId="22" xfId="0" applyNumberFormat="1" applyFont="1" applyFill="1" applyBorder="1" applyAlignment="1">
      <alignment horizontal="right" vertical="top" wrapText="1"/>
    </xf>
    <xf numFmtId="0" fontId="26" fillId="26" borderId="23" xfId="0" applyFont="1" applyFill="1" applyBorder="1" applyAlignment="1">
      <alignment horizontal="left" vertical="top" wrapText="1"/>
    </xf>
    <xf numFmtId="0" fontId="27" fillId="27" borderId="24" xfId="0" applyFont="1" applyFill="1" applyBorder="1" applyAlignment="1">
      <alignment horizontal="center" vertical="top" wrapText="1"/>
    </xf>
    <xf numFmtId="0" fontId="28" fillId="28" borderId="25" xfId="0" applyFont="1" applyFill="1" applyBorder="1" applyAlignment="1">
      <alignment horizontal="right" vertical="top" wrapText="1"/>
    </xf>
    <xf numFmtId="4" fontId="29" fillId="29" borderId="26" xfId="0" applyNumberFormat="1" applyFont="1" applyFill="1" applyBorder="1" applyAlignment="1">
      <alignment horizontal="right" vertical="top" wrapText="1"/>
    </xf>
    <xf numFmtId="165" fontId="30" fillId="30" borderId="27" xfId="0" applyNumberFormat="1" applyFont="1" applyFill="1" applyBorder="1" applyAlignment="1">
      <alignment horizontal="right" vertical="top" wrapText="1"/>
    </xf>
    <xf numFmtId="166" fontId="31" fillId="31" borderId="28" xfId="0" applyNumberFormat="1" applyFont="1" applyFill="1" applyBorder="1" applyAlignment="1">
      <alignment horizontal="right" vertical="top" wrapText="1"/>
    </xf>
    <xf numFmtId="0" fontId="32" fillId="32" borderId="29" xfId="0" applyFont="1" applyFill="1" applyBorder="1" applyAlignment="1">
      <alignment horizontal="left" vertical="top" wrapText="1"/>
    </xf>
    <xf numFmtId="0" fontId="33" fillId="33" borderId="30" xfId="0" applyFont="1" applyFill="1" applyBorder="1" applyAlignment="1">
      <alignment horizontal="center" vertical="top" wrapText="1"/>
    </xf>
    <xf numFmtId="0" fontId="34" fillId="34" borderId="31" xfId="0" applyFont="1" applyFill="1" applyBorder="1" applyAlignment="1">
      <alignment horizontal="right" vertical="top" wrapText="1"/>
    </xf>
    <xf numFmtId="4" fontId="35" fillId="35" borderId="32" xfId="0" applyNumberFormat="1" applyFont="1" applyFill="1" applyBorder="1" applyAlignment="1">
      <alignment horizontal="right" vertical="top" wrapText="1"/>
    </xf>
    <xf numFmtId="0" fontId="36" fillId="36" borderId="0" xfId="0" applyFont="1" applyFill="1" applyAlignment="1">
      <alignment horizontal="left" vertical="top" wrapText="1"/>
    </xf>
    <xf numFmtId="0" fontId="37" fillId="37" borderId="0" xfId="0" applyFont="1" applyFill="1" applyAlignment="1">
      <alignment horizontal="center" vertical="top" wrapText="1"/>
    </xf>
    <xf numFmtId="0" fontId="38" fillId="38" borderId="0" xfId="0" applyFont="1" applyFill="1" applyAlignment="1">
      <alignment horizontal="right" vertical="top" wrapText="1"/>
    </xf>
    <xf numFmtId="0" fontId="40" fillId="40" borderId="0" xfId="0" applyFont="1" applyFill="1" applyAlignment="1">
      <alignment horizontal="left" vertical="top" wrapText="1"/>
    </xf>
    <xf numFmtId="0" fontId="41" fillId="41" borderId="0" xfId="0" applyFont="1" applyFill="1" applyAlignment="1">
      <alignment horizontal="center" vertical="top" wrapText="1"/>
    </xf>
    <xf numFmtId="0" fontId="42" fillId="42" borderId="0" xfId="0" applyFont="1" applyFill="1" applyAlignment="1">
      <alignment horizontal="right" vertical="top" wrapText="1"/>
    </xf>
    <xf numFmtId="4" fontId="43" fillId="43" borderId="0" xfId="0" applyNumberFormat="1" applyFont="1" applyFill="1" applyAlignment="1">
      <alignment horizontal="right" vertical="top" wrapText="1"/>
    </xf>
    <xf numFmtId="0" fontId="44" fillId="44" borderId="33" xfId="0" applyFont="1" applyFill="1" applyBorder="1" applyAlignment="1">
      <alignment horizontal="right" vertical="top" wrapText="1"/>
    </xf>
    <xf numFmtId="0" fontId="45" fillId="45" borderId="34" xfId="0" applyFont="1" applyFill="1" applyBorder="1" applyAlignment="1">
      <alignment horizontal="right" vertical="top" wrapText="1"/>
    </xf>
    <xf numFmtId="0" fontId="46" fillId="46" borderId="35" xfId="0" applyFont="1" applyFill="1" applyBorder="1" applyAlignment="1">
      <alignment horizontal="right" vertical="top" wrapText="1"/>
    </xf>
    <xf numFmtId="0" fontId="1" fillId="0" borderId="0" xfId="2"/>
    <xf numFmtId="0" fontId="1" fillId="0" borderId="0" xfId="2" applyAlignment="1">
      <alignment horizontal="center"/>
    </xf>
    <xf numFmtId="43" fontId="1" fillId="0" borderId="0" xfId="3" applyFont="1"/>
    <xf numFmtId="0" fontId="48" fillId="0" borderId="0" xfId="2" applyFont="1" applyAlignment="1">
      <alignment horizontal="center"/>
    </xf>
    <xf numFmtId="0" fontId="1" fillId="48" borderId="0" xfId="2" applyFill="1"/>
    <xf numFmtId="0" fontId="48" fillId="48" borderId="0" xfId="2" applyFont="1" applyFill="1" applyAlignment="1">
      <alignment horizontal="center"/>
    </xf>
    <xf numFmtId="0" fontId="1" fillId="49" borderId="0" xfId="2" applyFill="1"/>
    <xf numFmtId="0" fontId="51" fillId="0" borderId="36" xfId="2" applyFont="1" applyBorder="1" applyAlignment="1">
      <alignment horizontal="center"/>
    </xf>
    <xf numFmtId="0" fontId="51" fillId="0" borderId="36" xfId="2" applyFont="1" applyBorder="1"/>
    <xf numFmtId="43" fontId="51" fillId="0" borderId="36" xfId="3" applyFont="1" applyBorder="1"/>
    <xf numFmtId="0" fontId="51" fillId="0" borderId="36" xfId="2" applyFont="1" applyBorder="1" applyAlignment="1">
      <alignment vertical="center"/>
    </xf>
    <xf numFmtId="0" fontId="52" fillId="0" borderId="0" xfId="2" applyFont="1"/>
    <xf numFmtId="0" fontId="52" fillId="0" borderId="0" xfId="2" applyFont="1" applyAlignment="1">
      <alignment horizontal="left"/>
    </xf>
    <xf numFmtId="43" fontId="52" fillId="0" borderId="0" xfId="3" applyFont="1" applyFill="1" applyBorder="1" applyAlignment="1">
      <alignment horizontal="right"/>
    </xf>
    <xf numFmtId="0" fontId="51" fillId="0" borderId="36" xfId="2" applyFont="1" applyBorder="1" applyAlignment="1">
      <alignment horizontal="left" vertical="center" wrapText="1"/>
    </xf>
    <xf numFmtId="0" fontId="51" fillId="0" borderId="36" xfId="2" applyFont="1" applyBorder="1" applyAlignment="1">
      <alignment horizontal="center" vertical="center"/>
    </xf>
    <xf numFmtId="43" fontId="51" fillId="0" borderId="36" xfId="3" applyFont="1" applyBorder="1" applyAlignment="1">
      <alignment horizontal="center" vertical="center"/>
    </xf>
    <xf numFmtId="43" fontId="1" fillId="0" borderId="0" xfId="2" applyNumberFormat="1"/>
    <xf numFmtId="0" fontId="51" fillId="0" borderId="36" xfId="2" applyFont="1" applyBorder="1" applyAlignment="1">
      <alignment vertical="center" wrapText="1"/>
    </xf>
    <xf numFmtId="43" fontId="51" fillId="0" borderId="36" xfId="3" applyFont="1" applyBorder="1" applyAlignment="1">
      <alignment vertical="center"/>
    </xf>
    <xf numFmtId="0" fontId="51" fillId="0" borderId="36" xfId="2" applyFont="1" applyBorder="1" applyAlignment="1">
      <alignment horizontal="center" vertical="center" wrapText="1"/>
    </xf>
    <xf numFmtId="43" fontId="51" fillId="0" borderId="36" xfId="2" applyNumberFormat="1" applyFont="1" applyBorder="1" applyAlignment="1">
      <alignment horizontal="center" vertical="center" wrapText="1"/>
    </xf>
    <xf numFmtId="43" fontId="48" fillId="0" borderId="0" xfId="2" applyNumberFormat="1" applyFont="1" applyAlignment="1">
      <alignment horizontal="center"/>
    </xf>
    <xf numFmtId="0" fontId="51" fillId="0" borderId="37" xfId="2" applyFont="1" applyBorder="1" applyAlignment="1">
      <alignment horizontal="left" vertical="center" wrapText="1"/>
    </xf>
    <xf numFmtId="0" fontId="51" fillId="0" borderId="38" xfId="2" applyFont="1" applyBorder="1" applyAlignment="1">
      <alignment horizontal="center" vertical="center"/>
    </xf>
    <xf numFmtId="43" fontId="51" fillId="0" borderId="38" xfId="3" applyFont="1" applyBorder="1" applyAlignment="1">
      <alignment vertical="center"/>
    </xf>
    <xf numFmtId="0" fontId="51" fillId="0" borderId="39" xfId="2" applyFont="1" applyBorder="1" applyAlignment="1">
      <alignment horizontal="center" vertical="center"/>
    </xf>
    <xf numFmtId="0" fontId="54" fillId="0" borderId="0" xfId="2" applyFont="1"/>
    <xf numFmtId="167" fontId="54" fillId="0" borderId="0" xfId="2" applyNumberFormat="1" applyFont="1"/>
    <xf numFmtId="0" fontId="55" fillId="52" borderId="36" xfId="2" applyFont="1" applyFill="1" applyBorder="1" applyAlignment="1">
      <alignment horizontal="center" vertical="center"/>
    </xf>
    <xf numFmtId="0" fontId="55" fillId="52" borderId="36" xfId="2" applyFont="1" applyFill="1" applyBorder="1" applyAlignment="1">
      <alignment horizontal="center" vertical="center" wrapText="1"/>
    </xf>
    <xf numFmtId="0" fontId="54" fillId="0" borderId="0" xfId="2" applyFont="1" applyAlignment="1">
      <alignment horizontal="center" vertical="center"/>
    </xf>
    <xf numFmtId="0" fontId="54" fillId="0" borderId="36" xfId="2" applyFont="1" applyBorder="1" applyAlignment="1">
      <alignment horizontal="center" vertical="center"/>
    </xf>
    <xf numFmtId="43" fontId="56" fillId="0" borderId="36" xfId="2" applyNumberFormat="1" applyFont="1" applyBorder="1" applyAlignment="1">
      <alignment horizontal="left" vertical="center" wrapText="1"/>
    </xf>
    <xf numFmtId="43" fontId="56" fillId="0" borderId="39" xfId="3" applyFont="1" applyFill="1" applyBorder="1" applyAlignment="1">
      <alignment vertical="center"/>
    </xf>
    <xf numFmtId="168" fontId="56" fillId="0" borderId="39" xfId="3" applyNumberFormat="1" applyFont="1" applyFill="1" applyBorder="1" applyAlignment="1">
      <alignment horizontal="center" vertical="center"/>
    </xf>
    <xf numFmtId="168" fontId="56" fillId="0" borderId="39" xfId="3" applyNumberFormat="1" applyFont="1" applyFill="1" applyBorder="1" applyAlignment="1">
      <alignment vertical="center"/>
    </xf>
    <xf numFmtId="168" fontId="56" fillId="0" borderId="39" xfId="3" applyNumberFormat="1" applyFont="1" applyFill="1" applyBorder="1" applyAlignment="1">
      <alignment horizontal="center" vertical="center" wrapText="1"/>
    </xf>
    <xf numFmtId="168" fontId="54" fillId="0" borderId="36" xfId="3" applyNumberFormat="1" applyFont="1" applyFill="1" applyBorder="1" applyAlignment="1">
      <alignment horizontal="left" vertical="center"/>
    </xf>
    <xf numFmtId="43" fontId="54" fillId="0" borderId="36" xfId="3" applyFont="1" applyFill="1" applyBorder="1" applyAlignment="1">
      <alignment horizontal="left" vertical="center"/>
    </xf>
    <xf numFmtId="0" fontId="57" fillId="0" borderId="0" xfId="2" applyFont="1"/>
    <xf numFmtId="169" fontId="59" fillId="0" borderId="0" xfId="4" applyFont="1" applyFill="1" applyBorder="1" applyAlignment="1" applyProtection="1"/>
    <xf numFmtId="43" fontId="54" fillId="0" borderId="0" xfId="2" applyNumberFormat="1" applyFont="1" applyAlignment="1">
      <alignment horizontal="center" vertical="center"/>
    </xf>
    <xf numFmtId="43" fontId="55" fillId="50" borderId="36" xfId="3" applyFont="1" applyFill="1" applyBorder="1" applyAlignment="1">
      <alignment horizontal="center" vertical="center"/>
    </xf>
    <xf numFmtId="0" fontId="55" fillId="0" borderId="0" xfId="2" applyFont="1" applyAlignment="1">
      <alignment horizontal="center" vertical="center"/>
    </xf>
    <xf numFmtId="4" fontId="54" fillId="0" borderId="0" xfId="2" applyNumberFormat="1" applyFont="1"/>
    <xf numFmtId="43" fontId="54" fillId="0" borderId="0" xfId="2" applyNumberFormat="1" applyFont="1"/>
    <xf numFmtId="4" fontId="54" fillId="0" borderId="0" xfId="2" applyNumberFormat="1" applyFont="1" applyAlignment="1">
      <alignment horizontal="center" vertical="center"/>
    </xf>
    <xf numFmtId="171" fontId="54" fillId="0" borderId="0" xfId="2" applyNumberFormat="1" applyFont="1" applyAlignment="1">
      <alignment vertical="center"/>
    </xf>
    <xf numFmtId="0" fontId="54" fillId="48" borderId="0" xfId="2" applyFont="1" applyFill="1"/>
    <xf numFmtId="170" fontId="55" fillId="48" borderId="0" xfId="2" applyNumberFormat="1" applyFont="1" applyFill="1" applyAlignment="1">
      <alignment horizontal="right" vertical="center"/>
    </xf>
    <xf numFmtId="171" fontId="55" fillId="48" borderId="0" xfId="2" applyNumberFormat="1" applyFont="1" applyFill="1" applyAlignment="1">
      <alignment horizontal="center" vertical="center"/>
    </xf>
    <xf numFmtId="171" fontId="54" fillId="48" borderId="0" xfId="2" applyNumberFormat="1" applyFont="1" applyFill="1" applyAlignment="1">
      <alignment vertical="center"/>
    </xf>
    <xf numFmtId="170" fontId="55" fillId="50" borderId="0" xfId="2" applyNumberFormat="1" applyFont="1" applyFill="1" applyAlignment="1">
      <alignment horizontal="right" vertical="center"/>
    </xf>
    <xf numFmtId="171" fontId="55" fillId="50" borderId="0" xfId="2" applyNumberFormat="1" applyFont="1" applyFill="1" applyAlignment="1">
      <alignment horizontal="center" vertical="center"/>
    </xf>
    <xf numFmtId="0" fontId="63" fillId="0" borderId="0" xfId="5" applyFont="1" applyAlignment="1">
      <alignment horizontal="center" vertical="center"/>
    </xf>
    <xf numFmtId="0" fontId="1" fillId="0" borderId="0" xfId="5"/>
    <xf numFmtId="0" fontId="63" fillId="0" borderId="0" xfId="5" applyFont="1" applyAlignment="1">
      <alignment horizontal="left" vertical="center"/>
    </xf>
    <xf numFmtId="4" fontId="63" fillId="0" borderId="0" xfId="5" applyNumberFormat="1" applyFont="1" applyAlignment="1">
      <alignment horizontal="center" vertical="center"/>
    </xf>
    <xf numFmtId="0" fontId="64" fillId="53" borderId="36" xfId="5" applyFont="1" applyFill="1" applyBorder="1" applyAlignment="1">
      <alignment horizontal="center" vertical="center"/>
    </xf>
    <xf numFmtId="0" fontId="1" fillId="0" borderId="36" xfId="5" applyBorder="1" applyAlignment="1">
      <alignment horizontal="center" vertical="center"/>
    </xf>
    <xf numFmtId="10" fontId="1" fillId="0" borderId="36" xfId="5" applyNumberFormat="1" applyBorder="1" applyAlignment="1">
      <alignment horizontal="center" vertical="center"/>
    </xf>
    <xf numFmtId="0" fontId="1" fillId="0" borderId="36" xfId="5" applyBorder="1" applyAlignment="1">
      <alignment horizontal="center" vertical="center" wrapText="1"/>
    </xf>
    <xf numFmtId="10" fontId="64" fillId="53" borderId="36" xfId="5" applyNumberFormat="1" applyFont="1" applyFill="1" applyBorder="1" applyAlignment="1">
      <alignment horizontal="center" vertical="center"/>
    </xf>
    <xf numFmtId="0" fontId="65" fillId="0" borderId="0" xfId="5" applyFont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36" fillId="36" borderId="0" xfId="0" applyFont="1" applyFill="1" applyAlignment="1">
      <alignment vertical="top" wrapText="1"/>
    </xf>
    <xf numFmtId="10" fontId="63" fillId="0" borderId="0" xfId="1" applyNumberFormat="1" applyFont="1" applyAlignment="1">
      <alignment horizontal="center" vertical="center"/>
    </xf>
    <xf numFmtId="0" fontId="41" fillId="41" borderId="0" xfId="0" applyFont="1" applyFill="1" applyAlignment="1">
      <alignment horizontal="center" vertical="top" wrapText="1"/>
    </xf>
    <xf numFmtId="0" fontId="38" fillId="38" borderId="0" xfId="0" applyFont="1" applyFill="1" applyAlignment="1">
      <alignment horizontal="right" vertical="top" wrapText="1"/>
    </xf>
    <xf numFmtId="0" fontId="36" fillId="36" borderId="0" xfId="0" applyFont="1" applyFill="1" applyAlignment="1">
      <alignment horizontal="left" vertical="top" wrapText="1"/>
    </xf>
    <xf numFmtId="4" fontId="39" fillId="39" borderId="0" xfId="0" applyNumberFormat="1" applyFont="1" applyFill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wrapText="1"/>
    </xf>
    <xf numFmtId="0" fontId="0" fillId="0" borderId="0" xfId="0"/>
    <xf numFmtId="0" fontId="50" fillId="51" borderId="36" xfId="2" applyFont="1" applyFill="1" applyBorder="1" applyAlignment="1">
      <alignment horizontal="center" vertical="center"/>
    </xf>
    <xf numFmtId="0" fontId="50" fillId="51" borderId="37" xfId="2" applyFont="1" applyFill="1" applyBorder="1" applyAlignment="1">
      <alignment horizontal="center" vertical="center"/>
    </xf>
    <xf numFmtId="0" fontId="50" fillId="51" borderId="38" xfId="2" applyFont="1" applyFill="1" applyBorder="1" applyAlignment="1">
      <alignment horizontal="center" vertical="center"/>
    </xf>
    <xf numFmtId="0" fontId="50" fillId="51" borderId="39" xfId="2" applyFont="1" applyFill="1" applyBorder="1" applyAlignment="1">
      <alignment horizontal="center" vertical="center"/>
    </xf>
    <xf numFmtId="0" fontId="1" fillId="0" borderId="40" xfId="2" applyBorder="1" applyAlignment="1">
      <alignment horizontal="center" wrapText="1"/>
    </xf>
    <xf numFmtId="0" fontId="51" fillId="0" borderId="36" xfId="2" applyFont="1" applyBorder="1" applyAlignment="1">
      <alignment horizontal="center" vertical="center"/>
    </xf>
    <xf numFmtId="0" fontId="51" fillId="0" borderId="37" xfId="2" applyFont="1" applyBorder="1" applyAlignment="1">
      <alignment horizontal="center" vertical="center" wrapText="1"/>
    </xf>
    <xf numFmtId="0" fontId="51" fillId="0" borderId="38" xfId="2" applyFont="1" applyBorder="1" applyAlignment="1">
      <alignment horizontal="center" vertical="center" wrapText="1"/>
    </xf>
    <xf numFmtId="0" fontId="51" fillId="0" borderId="39" xfId="2" applyFont="1" applyBorder="1" applyAlignment="1">
      <alignment horizontal="center" vertical="center" wrapText="1"/>
    </xf>
    <xf numFmtId="2" fontId="51" fillId="0" borderId="36" xfId="2" applyNumberFormat="1" applyFont="1" applyBorder="1" applyAlignment="1">
      <alignment vertical="center"/>
    </xf>
    <xf numFmtId="2" fontId="51" fillId="0" borderId="37" xfId="2" applyNumberFormat="1" applyFont="1" applyBorder="1" applyAlignment="1">
      <alignment vertical="center"/>
    </xf>
    <xf numFmtId="2" fontId="51" fillId="0" borderId="39" xfId="2" applyNumberFormat="1" applyFont="1" applyBorder="1" applyAlignment="1">
      <alignment vertical="center"/>
    </xf>
    <xf numFmtId="0" fontId="51" fillId="0" borderId="36" xfId="2" applyFont="1" applyBorder="1" applyAlignment="1">
      <alignment horizontal="center"/>
    </xf>
    <xf numFmtId="0" fontId="50" fillId="50" borderId="36" xfId="2" applyFont="1" applyFill="1" applyBorder="1" applyAlignment="1">
      <alignment horizontal="left"/>
    </xf>
    <xf numFmtId="0" fontId="50" fillId="0" borderId="36" xfId="2" applyFont="1" applyBorder="1" applyAlignment="1">
      <alignment horizontal="left" vertical="center"/>
    </xf>
    <xf numFmtId="0" fontId="49" fillId="47" borderId="36" xfId="2" applyFont="1" applyFill="1" applyBorder="1" applyAlignment="1">
      <alignment horizontal="center" vertical="center"/>
    </xf>
    <xf numFmtId="0" fontId="50" fillId="47" borderId="36" xfId="2" applyFont="1" applyFill="1" applyBorder="1" applyAlignment="1">
      <alignment horizontal="center" vertical="center"/>
    </xf>
    <xf numFmtId="0" fontId="50" fillId="0" borderId="37" xfId="2" applyFont="1" applyBorder="1" applyAlignment="1">
      <alignment horizontal="center"/>
    </xf>
    <xf numFmtId="0" fontId="50" fillId="0" borderId="38" xfId="2" applyFont="1" applyBorder="1" applyAlignment="1">
      <alignment horizontal="center"/>
    </xf>
    <xf numFmtId="0" fontId="50" fillId="0" borderId="39" xfId="2" applyFont="1" applyBorder="1" applyAlignment="1">
      <alignment horizontal="center"/>
    </xf>
    <xf numFmtId="170" fontId="55" fillId="50" borderId="42" xfId="2" applyNumberFormat="1" applyFont="1" applyFill="1" applyBorder="1" applyAlignment="1">
      <alignment horizontal="right" vertical="center"/>
    </xf>
    <xf numFmtId="170" fontId="55" fillId="50" borderId="47" xfId="2" applyNumberFormat="1" applyFont="1" applyFill="1" applyBorder="1" applyAlignment="1">
      <alignment horizontal="right" vertical="center"/>
    </xf>
    <xf numFmtId="171" fontId="55" fillId="50" borderId="43" xfId="2" applyNumberFormat="1" applyFont="1" applyFill="1" applyBorder="1" applyAlignment="1">
      <alignment horizontal="center" vertical="center"/>
    </xf>
    <xf numFmtId="171" fontId="55" fillId="50" borderId="46" xfId="2" applyNumberFormat="1" applyFont="1" applyFill="1" applyBorder="1" applyAlignment="1">
      <alignment horizontal="center" vertical="center"/>
    </xf>
    <xf numFmtId="170" fontId="55" fillId="48" borderId="0" xfId="2" applyNumberFormat="1" applyFont="1" applyFill="1" applyAlignment="1">
      <alignment horizontal="center" wrapText="1"/>
    </xf>
    <xf numFmtId="0" fontId="55" fillId="0" borderId="37" xfId="2" applyFont="1" applyBorder="1" applyAlignment="1">
      <alignment horizontal="center"/>
    </xf>
    <xf numFmtId="0" fontId="55" fillId="0" borderId="38" xfId="2" applyFont="1" applyBorder="1" applyAlignment="1">
      <alignment horizontal="center"/>
    </xf>
    <xf numFmtId="0" fontId="55" fillId="0" borderId="39" xfId="2" applyFont="1" applyBorder="1" applyAlignment="1">
      <alignment horizontal="center"/>
    </xf>
    <xf numFmtId="0" fontId="54" fillId="0" borderId="0" xfId="2" applyFont="1" applyAlignment="1">
      <alignment horizontal="center" vertical="center"/>
    </xf>
    <xf numFmtId="0" fontId="55" fillId="0" borderId="0" xfId="2" applyFont="1" applyAlignment="1">
      <alignment horizontal="right" vertical="center"/>
    </xf>
    <xf numFmtId="0" fontId="55" fillId="0" borderId="41" xfId="2" applyFont="1" applyBorder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54" fillId="0" borderId="0" xfId="2" applyFont="1" applyAlignment="1">
      <alignment horizontal="right" vertical="center"/>
    </xf>
    <xf numFmtId="4" fontId="54" fillId="0" borderId="41" xfId="2" applyNumberFormat="1" applyFont="1" applyBorder="1" applyAlignment="1">
      <alignment horizontal="center" vertical="center"/>
    </xf>
    <xf numFmtId="4" fontId="54" fillId="0" borderId="0" xfId="2" applyNumberFormat="1" applyFont="1" applyAlignment="1">
      <alignment horizontal="center" vertical="center"/>
    </xf>
    <xf numFmtId="0" fontId="55" fillId="50" borderId="37" xfId="2" applyFont="1" applyFill="1" applyBorder="1" applyAlignment="1">
      <alignment horizontal="center" vertical="center"/>
    </xf>
    <xf numFmtId="0" fontId="55" fillId="50" borderId="38" xfId="2" applyFont="1" applyFill="1" applyBorder="1" applyAlignment="1">
      <alignment horizontal="center" vertical="center"/>
    </xf>
    <xf numFmtId="0" fontId="60" fillId="0" borderId="37" xfId="2" applyFont="1" applyBorder="1" applyAlignment="1">
      <alignment horizontal="center"/>
    </xf>
    <xf numFmtId="0" fontId="60" fillId="0" borderId="38" xfId="2" applyFont="1" applyBorder="1" applyAlignment="1">
      <alignment horizontal="center"/>
    </xf>
    <xf numFmtId="0" fontId="60" fillId="0" borderId="39" xfId="2" applyFont="1" applyBorder="1" applyAlignment="1">
      <alignment horizontal="center"/>
    </xf>
    <xf numFmtId="170" fontId="55" fillId="50" borderId="44" xfId="2" applyNumberFormat="1" applyFont="1" applyFill="1" applyBorder="1" applyAlignment="1">
      <alignment horizontal="right" vertical="center"/>
    </xf>
    <xf numFmtId="171" fontId="55" fillId="50" borderId="45" xfId="2" applyNumberFormat="1" applyFont="1" applyFill="1" applyBorder="1" applyAlignment="1">
      <alignment horizontal="center" vertical="center"/>
    </xf>
    <xf numFmtId="0" fontId="53" fillId="0" borderId="37" xfId="2" applyFont="1" applyBorder="1" applyAlignment="1">
      <alignment horizontal="center" vertical="center" wrapText="1"/>
    </xf>
    <xf numFmtId="0" fontId="53" fillId="0" borderId="38" xfId="2" applyFont="1" applyBorder="1" applyAlignment="1">
      <alignment horizontal="center" vertical="center" wrapText="1"/>
    </xf>
    <xf numFmtId="0" fontId="53" fillId="0" borderId="39" xfId="2" applyFont="1" applyBorder="1" applyAlignment="1">
      <alignment horizontal="center" vertical="center" wrapText="1"/>
    </xf>
    <xf numFmtId="170" fontId="55" fillId="50" borderId="36" xfId="2" applyNumberFormat="1" applyFont="1" applyFill="1" applyBorder="1" applyAlignment="1">
      <alignment horizontal="right" vertical="center"/>
    </xf>
    <xf numFmtId="171" fontId="55" fillId="50" borderId="36" xfId="2" applyNumberFormat="1" applyFont="1" applyFill="1" applyBorder="1" applyAlignment="1">
      <alignment horizontal="center" vertical="center"/>
    </xf>
    <xf numFmtId="0" fontId="26" fillId="26" borderId="23" xfId="0" applyFont="1" applyFill="1" applyBorder="1" applyAlignment="1">
      <alignment horizontal="left" vertical="top" wrapText="1"/>
    </xf>
    <xf numFmtId="0" fontId="42" fillId="42" borderId="0" xfId="0" applyFont="1" applyFill="1" applyAlignment="1">
      <alignment horizontal="right" vertical="top" wrapText="1"/>
    </xf>
    <xf numFmtId="0" fontId="7" fillId="7" borderId="4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top" wrapText="1"/>
    </xf>
    <xf numFmtId="0" fontId="20" fillId="20" borderId="17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center" vertical="center" wrapText="1"/>
    </xf>
    <xf numFmtId="0" fontId="13" fillId="13" borderId="10" xfId="0" applyFont="1" applyFill="1" applyBorder="1" applyAlignment="1">
      <alignment horizontal="left" vertical="top" wrapText="1"/>
    </xf>
    <xf numFmtId="0" fontId="64" fillId="53" borderId="37" xfId="5" applyFont="1" applyFill="1" applyBorder="1" applyAlignment="1">
      <alignment horizontal="center" vertical="center"/>
    </xf>
    <xf numFmtId="0" fontId="64" fillId="53" borderId="39" xfId="5" applyFont="1" applyFill="1" applyBorder="1" applyAlignment="1">
      <alignment horizontal="center" vertical="center"/>
    </xf>
    <xf numFmtId="0" fontId="63" fillId="0" borderId="0" xfId="5" applyFont="1" applyAlignment="1">
      <alignment horizontal="center" vertical="center"/>
    </xf>
    <xf numFmtId="0" fontId="64" fillId="53" borderId="48" xfId="5" applyFont="1" applyFill="1" applyBorder="1" applyAlignment="1">
      <alignment horizontal="center" vertical="center"/>
    </xf>
    <xf numFmtId="0" fontId="64" fillId="53" borderId="49" xfId="5" applyFont="1" applyFill="1" applyBorder="1" applyAlignment="1">
      <alignment horizontal="center" vertical="center"/>
    </xf>
    <xf numFmtId="0" fontId="64" fillId="53" borderId="38" xfId="5" applyFont="1" applyFill="1" applyBorder="1" applyAlignment="1">
      <alignment horizontal="center" vertical="center"/>
    </xf>
    <xf numFmtId="0" fontId="40" fillId="40" borderId="0" xfId="0" applyFont="1" applyFill="1" applyAlignment="1">
      <alignment horizontal="left" vertical="top" wrapText="1"/>
    </xf>
    <xf numFmtId="0" fontId="22" fillId="22" borderId="19" xfId="0" applyFont="1" applyFill="1" applyBorder="1" applyAlignment="1">
      <alignment horizontal="right" vertical="top" wrapText="1"/>
    </xf>
    <xf numFmtId="2" fontId="0" fillId="0" borderId="0" xfId="0" applyNumberFormat="1"/>
    <xf numFmtId="0" fontId="20" fillId="26" borderId="23" xfId="0" applyFont="1" applyFill="1" applyBorder="1" applyAlignment="1">
      <alignment horizontal="left" vertical="top" wrapText="1"/>
    </xf>
  </cellXfs>
  <cellStyles count="6">
    <cellStyle name="Normal" xfId="0" builtinId="0"/>
    <cellStyle name="Normal 2" xfId="5" xr:uid="{C9BEA986-9FCC-45AB-8DC6-750FD9967E18}"/>
    <cellStyle name="Normal 4 2" xfId="2" xr:uid="{F7FB1B6F-0024-4415-95E3-A6D671A55BB8}"/>
    <cellStyle name="Porcentagem" xfId="1" builtinId="5"/>
    <cellStyle name="Separador de milhares 2 10 2" xfId="4" xr:uid="{033839BE-E6B7-410E-A30B-B7688A1C5F2F}"/>
    <cellStyle name="Vírgula 2 2" xfId="3" xr:uid="{AC274DA6-E24F-4615-BB23-CC749D30E2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84" Type="http://schemas.openxmlformats.org/officeDocument/2006/relationships/calcChain" Target="calcChain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1.xml"/><Relationship Id="rId82" Type="http://schemas.openxmlformats.org/officeDocument/2006/relationships/sharedStrings" Target="sharedStrings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77" Type="http://schemas.openxmlformats.org/officeDocument/2006/relationships/externalLink" Target="externalLinks/externalLink6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83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133349</xdr:colOff>
      <xdr:row>8</xdr:row>
      <xdr:rowOff>198120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90A56B8-A888-4C56-93DE-D20F8A68DB55}"/>
                </a:ext>
              </a:extLst>
            </xdr:cNvPr>
            <xdr:cNvSpPr txBox="1"/>
          </xdr:nvSpPr>
          <xdr:spPr>
            <a:xfrm>
              <a:off x="8644889" y="26517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90A56B8-A888-4C56-93DE-D20F8A68DB55}"/>
                </a:ext>
              </a:extLst>
            </xdr:cNvPr>
            <xdr:cNvSpPr txBox="1"/>
          </xdr:nvSpPr>
          <xdr:spPr>
            <a:xfrm>
              <a:off x="8644889" y="265176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9</xdr:col>
      <xdr:colOff>940172</xdr:colOff>
      <xdr:row>98</xdr:row>
      <xdr:rowOff>17929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7E1B32F-97CA-437E-83C0-4834A94EFF7F}"/>
                </a:ext>
              </a:extLst>
            </xdr:cNvPr>
            <xdr:cNvSpPr txBox="1"/>
          </xdr:nvSpPr>
          <xdr:spPr>
            <a:xfrm>
              <a:off x="11921937" y="22089035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7E1B32F-97CA-437E-83C0-4834A94EFF7F}"/>
                </a:ext>
              </a:extLst>
            </xdr:cNvPr>
            <xdr:cNvSpPr txBox="1"/>
          </xdr:nvSpPr>
          <xdr:spPr>
            <a:xfrm>
              <a:off x="11921937" y="22089035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38</xdr:row>
      <xdr:rowOff>198120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EE363B89-2572-45A1-A366-9CA2B2A7A092}"/>
                </a:ext>
              </a:extLst>
            </xdr:cNvPr>
            <xdr:cNvSpPr txBox="1"/>
          </xdr:nvSpPr>
          <xdr:spPr>
            <a:xfrm>
              <a:off x="8644889" y="947928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EE363B89-2572-45A1-A366-9CA2B2A7A092}"/>
                </a:ext>
              </a:extLst>
            </xdr:cNvPr>
            <xdr:cNvSpPr txBox="1"/>
          </xdr:nvSpPr>
          <xdr:spPr>
            <a:xfrm>
              <a:off x="8644889" y="947928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7</xdr:col>
      <xdr:colOff>133349</xdr:colOff>
      <xdr:row>68</xdr:row>
      <xdr:rowOff>198120</xdr:rowOff>
    </xdr:from>
    <xdr:ext cx="3857625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F03120F9-DB4D-4500-AEB1-B638C09A8F1A}"/>
                </a:ext>
              </a:extLst>
            </xdr:cNvPr>
            <xdr:cNvSpPr txBox="1"/>
          </xdr:nvSpPr>
          <xdr:spPr>
            <a:xfrm>
              <a:off x="8644889" y="1630680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𝑽𝒐𝒍𝒖𝒎𝒆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𝒅𝒂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𝑷𝒆𝒅𝒓𝒂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×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𝟏𝟐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𝟎𝟎𝟏𝟕𝟐𝟖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𝒎</m:t>
                    </m:r>
                    <m:r>
                      <a:rPr lang="pt-BR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³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F03120F9-DB4D-4500-AEB1-B638C09A8F1A}"/>
                </a:ext>
              </a:extLst>
            </xdr:cNvPr>
            <xdr:cNvSpPr txBox="1"/>
          </xdr:nvSpPr>
          <xdr:spPr>
            <a:xfrm>
              <a:off x="8644889" y="16306800"/>
              <a:ext cx="3857625" cy="371475"/>
            </a:xfrm>
            <a:prstGeom prst="rect">
              <a:avLst/>
            </a:prstGeom>
            <a:solidFill>
              <a:srgbClr val="92D05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pt-BR" sz="1100" b="1" i="0">
                  <a:latin typeface="Cambria Math" panose="02040503050406030204" pitchFamily="18" charset="0"/>
                </a:rPr>
                <a:t>𝑽𝒐𝒍𝒖𝒎𝒆 𝒅𝒂 𝑷𝒆𝒅𝒓𝒂 =</a:t>
              </a:r>
              <a:r>
                <a:rPr lang="pt-BR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𝟎,𝟏𝟐 ×𝟎,𝟏𝟐 ×𝟎,𝟏𝟐=𝟎,𝟎𝟎𝟏𝟕𝟐𝟖 𝒎³</a:t>
              </a:r>
              <a:endParaRPr lang="pt-BR" sz="1100" b="1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5619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aqu\Downloads\1919366911_2026-06-16_11-55-55.xls" TargetMode="External"/><Relationship Id="rId1" Type="http://schemas.openxmlformats.org/officeDocument/2006/relationships/externalLinkPath" Target="file:///C:\Users\joaqu\Downloads\1919366911_2026-06-16_11-55-5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D&#233;bora%20Borba/Downloads/joaquimhgnet_2024-05-27_22-27-48.xls" TargetMode="External"/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69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VANTAMENTO/MEM&#211;RIA%20DE%20C&#193;LCULO.xlsx" TargetMode="External"/><Relationship Id="rId2" Type="http://schemas.openxmlformats.org/officeDocument/2006/relationships/externalLinkPath" Target="https://d.docs.live.net/fb097b4fbaa07013/Documentos/SADA/CAL&#199;AMENTO%20NAZ&#193;RIA/LEVANTAMENTO/MEM&#211;RIA%20DE%20C&#193;LCULO.xlsx" TargetMode="External"/><Relationship Id="rId1" Type="http://schemas.openxmlformats.org/officeDocument/2006/relationships/externalLinkPath" Target="/fb097b4fbaa07013/Documentos/SADA/CAL&#199;AMENTO%20NAZ&#193;RIA/LEVANTAMENTO/MEM&#211;RIA%20DE%20C&#193;LCUL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assap&#234;%20do%20Piau&#237;/Pt-2013/CODEVASF-PRA&#199;A/PRA&#199;A%20%20PROSPOSTA%20791192_2013/OR&#199;AMENTO/REV%201%20ATUALIZACAO%20DE%20PRECOS/REV%202/LIXO/Orcamento%20Constru&#231;&#227;o%20Pra&#231;a%20MASSAP&#201;.xls" TargetMode="External"/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/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21">
          <cell r="Q21">
            <v>1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TERESINA - PI</v>
          </cell>
        </row>
        <row r="2">
          <cell r="A2" t="str">
            <v>PAVIMENTAÇÃO EM PARALELEPÍPEDO NO BAIRRO SÃO RAIMUNDO, ZONA URBANA DO MUNICÍPIO DE TERESINA-PI</v>
          </cell>
        </row>
        <row r="5">
          <cell r="B5" t="str">
            <v xml:space="preserve">SINAPI PI 03/2026, SEINFRA CE 28, ORSE SE 03/2026, SICRO PI 01/2026, </v>
          </cell>
          <cell r="E5" t="str">
            <v>SEM DESONERAÇÃO</v>
          </cell>
        </row>
        <row r="7">
          <cell r="B7">
            <v>25.619999999999997</v>
          </cell>
        </row>
        <row r="8">
          <cell r="F8">
            <v>1</v>
          </cell>
        </row>
        <row r="9">
          <cell r="B9">
            <v>113.77999999999999</v>
          </cell>
          <cell r="F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B5" t="str">
            <v>30 DIAS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/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 do Orçamento"/>
      <sheetName val="Sintético"/>
      <sheetName val="MC"/>
      <sheetName val="DMT PEDRA"/>
      <sheetName val="CPUs"/>
      <sheetName val="Curva ABC de Insumos"/>
      <sheetName val="Curva ABC de Serviços"/>
      <sheetName val="Cronograma"/>
      <sheetName val="Composição BDI"/>
    </sheetNames>
    <sheetDataSet>
      <sheetData sheetId="0"/>
      <sheetData sheetId="1"/>
      <sheetData sheetId="2">
        <row r="32">
          <cell r="E32">
            <v>930</v>
          </cell>
        </row>
        <row r="68">
          <cell r="E68">
            <v>1632</v>
          </cell>
        </row>
        <row r="104">
          <cell r="E104">
            <v>890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showWhiteSpace="0" view="pageBreakPreview" zoomScale="60" zoomScaleNormal="100" workbookViewId="0">
      <selection activeCell="H12" sqref="H12:J12"/>
    </sheetView>
  </sheetViews>
  <sheetFormatPr defaultRowHeight="13.8" x14ac:dyDescent="0.25"/>
  <cols>
    <col min="1" max="2" width="10" bestFit="1" customWidth="1"/>
    <col min="3" max="3" width="6" customWidth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9" width="11.296875" customWidth="1"/>
    <col min="10" max="10" width="10" bestFit="1" customWidth="1"/>
  </cols>
  <sheetData>
    <row r="1" spans="1:10" x14ac:dyDescent="0.25">
      <c r="A1" s="1"/>
      <c r="B1" s="1"/>
      <c r="C1" s="1"/>
      <c r="D1" s="1" t="s">
        <v>0</v>
      </c>
      <c r="E1" s="1" t="s">
        <v>1</v>
      </c>
      <c r="F1" s="116" t="s">
        <v>2</v>
      </c>
      <c r="G1" s="116"/>
      <c r="H1" s="116"/>
      <c r="I1" s="116" t="s">
        <v>3</v>
      </c>
      <c r="J1" s="116"/>
    </row>
    <row r="2" spans="1:10" ht="79.95" customHeight="1" x14ac:dyDescent="0.25">
      <c r="A2" s="33"/>
      <c r="B2" s="33"/>
      <c r="C2" s="33"/>
      <c r="D2" s="33" t="s">
        <v>4</v>
      </c>
      <c r="E2" s="33" t="s">
        <v>5</v>
      </c>
      <c r="F2" s="113" t="s">
        <v>6</v>
      </c>
      <c r="G2" s="113"/>
      <c r="H2" s="113"/>
      <c r="I2" s="113" t="s">
        <v>7</v>
      </c>
      <c r="J2" s="113"/>
    </row>
    <row r="3" spans="1:10" x14ac:dyDescent="0.25">
      <c r="A3" s="117" t="s">
        <v>8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30" customHeight="1" x14ac:dyDescent="0.25">
      <c r="A4" s="115" t="s">
        <v>9</v>
      </c>
      <c r="B4" s="115"/>
      <c r="C4" s="115"/>
      <c r="D4" s="115" t="s">
        <v>10</v>
      </c>
      <c r="E4" s="115"/>
      <c r="F4" s="115"/>
      <c r="G4" s="2"/>
      <c r="H4" s="4" t="s">
        <v>11</v>
      </c>
      <c r="I4" s="4" t="s">
        <v>12</v>
      </c>
      <c r="J4" s="4" t="s">
        <v>13</v>
      </c>
    </row>
    <row r="5" spans="1:10" ht="24" customHeight="1" x14ac:dyDescent="0.25">
      <c r="A5" s="5" t="s">
        <v>14</v>
      </c>
      <c r="B5" s="5"/>
      <c r="C5" s="5"/>
      <c r="D5" s="5" t="s">
        <v>15</v>
      </c>
      <c r="E5" s="5"/>
      <c r="F5" s="7"/>
      <c r="G5" s="5"/>
      <c r="H5" s="7">
        <v>1</v>
      </c>
      <c r="I5" s="8">
        <v>26407.94</v>
      </c>
      <c r="J5" s="9">
        <v>5.2815943379132056E-2</v>
      </c>
    </row>
    <row r="6" spans="1:10" ht="24" customHeight="1" x14ac:dyDescent="0.25">
      <c r="A6" s="5" t="s">
        <v>16</v>
      </c>
      <c r="B6" s="5"/>
      <c r="C6" s="5"/>
      <c r="D6" s="5" t="s">
        <v>17</v>
      </c>
      <c r="E6" s="5"/>
      <c r="F6" s="7"/>
      <c r="G6" s="5"/>
      <c r="H6" s="7">
        <v>1</v>
      </c>
      <c r="I6" s="8">
        <v>125085.72</v>
      </c>
      <c r="J6" s="9">
        <v>0.25017174020608823</v>
      </c>
    </row>
    <row r="7" spans="1:10" ht="24" customHeight="1" x14ac:dyDescent="0.25">
      <c r="A7" s="5" t="s">
        <v>18</v>
      </c>
      <c r="B7" s="5"/>
      <c r="C7" s="5"/>
      <c r="D7" s="5" t="s">
        <v>19</v>
      </c>
      <c r="E7" s="5"/>
      <c r="F7" s="7"/>
      <c r="G7" s="5"/>
      <c r="H7" s="7">
        <v>1</v>
      </c>
      <c r="I7" s="8">
        <v>221296.27</v>
      </c>
      <c r="J7" s="9">
        <v>0.44259307111168533</v>
      </c>
    </row>
    <row r="8" spans="1:10" ht="25.95" customHeight="1" x14ac:dyDescent="0.25">
      <c r="A8" s="5" t="s">
        <v>20</v>
      </c>
      <c r="B8" s="5"/>
      <c r="C8" s="5"/>
      <c r="D8" s="5" t="s">
        <v>21</v>
      </c>
      <c r="E8" s="5"/>
      <c r="F8" s="7"/>
      <c r="G8" s="5"/>
      <c r="H8" s="7">
        <v>1</v>
      </c>
      <c r="I8" s="8">
        <v>127209.47</v>
      </c>
      <c r="J8" s="9">
        <v>0.25441924530309434</v>
      </c>
    </row>
    <row r="9" spans="1:10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112"/>
      <c r="B10" s="112"/>
      <c r="C10" s="112"/>
      <c r="D10" s="36"/>
      <c r="E10" s="35"/>
      <c r="F10" s="113" t="s">
        <v>22</v>
      </c>
      <c r="G10" s="112"/>
      <c r="H10" s="114">
        <v>398238.14</v>
      </c>
      <c r="I10" s="112"/>
      <c r="J10" s="112"/>
    </row>
    <row r="11" spans="1:10" x14ac:dyDescent="0.25">
      <c r="A11" s="112"/>
      <c r="B11" s="112"/>
      <c r="C11" s="112"/>
      <c r="D11" s="36"/>
      <c r="E11" s="35"/>
      <c r="F11" s="113" t="s">
        <v>23</v>
      </c>
      <c r="G11" s="112"/>
      <c r="H11" s="114">
        <v>101761.26</v>
      </c>
      <c r="I11" s="112"/>
      <c r="J11" s="112"/>
    </row>
    <row r="12" spans="1:10" x14ac:dyDescent="0.25">
      <c r="A12" s="112"/>
      <c r="B12" s="112"/>
      <c r="C12" s="112"/>
      <c r="D12" s="36"/>
      <c r="E12" s="35"/>
      <c r="F12" s="113" t="s">
        <v>24</v>
      </c>
      <c r="G12" s="112"/>
      <c r="H12" s="114">
        <v>499999.4</v>
      </c>
      <c r="I12" s="112"/>
      <c r="J12" s="112"/>
    </row>
    <row r="13" spans="1:10" ht="60" customHeight="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18" customHeight="1" x14ac:dyDescent="0.25">
      <c r="A14" s="111" t="s">
        <v>25</v>
      </c>
      <c r="B14" s="111"/>
      <c r="C14" s="111"/>
      <c r="D14" s="111"/>
      <c r="E14" s="111"/>
      <c r="F14" s="111"/>
      <c r="G14" s="111"/>
      <c r="H14" s="111"/>
      <c r="I14" s="111"/>
      <c r="J14" s="111"/>
    </row>
    <row r="15" spans="1:10" ht="30" customHeight="1" x14ac:dyDescent="0.25">
      <c r="A15" s="111" t="s">
        <v>26</v>
      </c>
      <c r="B15" s="111"/>
      <c r="C15" s="111"/>
      <c r="D15" s="111"/>
      <c r="E15" s="111"/>
      <c r="F15" s="111"/>
      <c r="G15" s="111"/>
      <c r="H15" s="111"/>
      <c r="I15" s="111"/>
      <c r="J15" s="111"/>
    </row>
  </sheetData>
  <mergeCells count="18">
    <mergeCell ref="F1:H1"/>
    <mergeCell ref="I1:J1"/>
    <mergeCell ref="F2:H2"/>
    <mergeCell ref="I2:J2"/>
    <mergeCell ref="A3:J3"/>
    <mergeCell ref="A4:C4"/>
    <mergeCell ref="D4:F4"/>
    <mergeCell ref="A10:C10"/>
    <mergeCell ref="F10:G10"/>
    <mergeCell ref="H10:J10"/>
    <mergeCell ref="A14:J14"/>
    <mergeCell ref="A15:J15"/>
    <mergeCell ref="A11:C11"/>
    <mergeCell ref="F11:G11"/>
    <mergeCell ref="H11:J11"/>
    <mergeCell ref="A12:C12"/>
    <mergeCell ref="F12:G12"/>
    <mergeCell ref="H12:J12"/>
  </mergeCells>
  <pageMargins left="0.5" right="0.5" top="1" bottom="1" header="0.5" footer="0.5"/>
  <pageSetup paperSize="9" scale="72" fitToHeight="0" orientation="landscape" r:id="rId1"/>
  <headerFooter>
    <oddHeader>&amp;L &amp;C &amp;R</oddHeader>
    <oddFooter>&amp;L &amp;C 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8"/>
  <sheetViews>
    <sheetView showWhiteSpace="0" view="pageBreakPreview" zoomScale="60" zoomScaleNormal="100" workbookViewId="0"/>
  </sheetViews>
  <sheetFormatPr defaultRowHeight="13.8" x14ac:dyDescent="0.25"/>
  <cols>
    <col min="1" max="2" width="10" bestFit="1" customWidth="1"/>
    <col min="3" max="3" width="23.69921875" customWidth="1"/>
    <col min="4" max="4" width="40" bestFit="1" customWidth="1"/>
    <col min="5" max="5" width="30" bestFit="1" customWidth="1"/>
    <col min="6" max="6" width="5" bestFit="1" customWidth="1"/>
    <col min="7" max="11" width="10" bestFit="1" customWidth="1"/>
    <col min="12" max="12" width="13.5" bestFit="1" customWidth="1"/>
  </cols>
  <sheetData>
    <row r="1" spans="1:12" x14ac:dyDescent="0.25">
      <c r="A1" s="1"/>
      <c r="B1" s="1"/>
      <c r="C1" s="1"/>
      <c r="D1" s="1" t="s">
        <v>0</v>
      </c>
      <c r="E1" s="1" t="s">
        <v>1</v>
      </c>
      <c r="F1" s="116" t="s">
        <v>2</v>
      </c>
      <c r="G1" s="116"/>
      <c r="H1" s="116"/>
      <c r="I1" s="116" t="s">
        <v>3</v>
      </c>
      <c r="J1" s="116"/>
      <c r="K1" s="116"/>
      <c r="L1" s="116"/>
    </row>
    <row r="2" spans="1:12" ht="79.95" customHeight="1" x14ac:dyDescent="0.25">
      <c r="A2" s="33"/>
      <c r="B2" s="33"/>
      <c r="C2" s="33"/>
      <c r="D2" s="33" t="s">
        <v>4</v>
      </c>
      <c r="E2" s="33" t="s">
        <v>5</v>
      </c>
      <c r="F2" s="113" t="s">
        <v>6</v>
      </c>
      <c r="G2" s="113"/>
      <c r="H2" s="113"/>
      <c r="I2" s="113" t="s">
        <v>7</v>
      </c>
      <c r="J2" s="113"/>
      <c r="K2" s="113"/>
      <c r="L2" s="113"/>
    </row>
    <row r="3" spans="1:12" x14ac:dyDescent="0.25">
      <c r="A3" s="117" t="s">
        <v>738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ht="24" customHeight="1" x14ac:dyDescent="0.25">
      <c r="A4" s="17" t="s">
        <v>739</v>
      </c>
      <c r="B4" s="170" t="s">
        <v>740</v>
      </c>
      <c r="C4" s="170"/>
      <c r="D4" s="170"/>
      <c r="E4" s="170"/>
      <c r="F4" s="170"/>
      <c r="G4" s="170"/>
      <c r="H4" s="170"/>
      <c r="I4" s="170"/>
      <c r="J4" s="170"/>
      <c r="K4" s="170"/>
      <c r="L4" s="118"/>
    </row>
    <row r="5" spans="1:12" ht="24" customHeight="1" x14ac:dyDescent="0.25">
      <c r="A5" s="36">
        <v>1</v>
      </c>
      <c r="B5" s="179" t="s">
        <v>741</v>
      </c>
      <c r="C5" s="179"/>
      <c r="D5" s="179"/>
      <c r="E5" s="179"/>
      <c r="F5" s="179"/>
      <c r="G5" s="179"/>
      <c r="H5" s="179"/>
      <c r="I5" s="179"/>
      <c r="J5" s="179"/>
      <c r="K5" s="179"/>
      <c r="L5" s="38" t="s">
        <v>742</v>
      </c>
    </row>
    <row r="6" spans="1:12" x14ac:dyDescent="0.25">
      <c r="A6" s="36"/>
      <c r="B6" s="112" t="s">
        <v>743</v>
      </c>
      <c r="C6" s="179"/>
      <c r="D6" s="179"/>
      <c r="E6" s="179"/>
      <c r="F6" s="179"/>
      <c r="G6" s="179"/>
      <c r="H6" s="179"/>
      <c r="I6" s="179"/>
      <c r="J6" s="179"/>
      <c r="K6" s="179"/>
      <c r="L6" s="35" t="s">
        <v>742</v>
      </c>
    </row>
    <row r="7" spans="1:12" ht="24" customHeight="1" x14ac:dyDescent="0.25">
      <c r="A7" s="17" t="s">
        <v>744</v>
      </c>
      <c r="B7" s="170" t="s">
        <v>745</v>
      </c>
      <c r="C7" s="170"/>
      <c r="D7" s="170"/>
      <c r="E7" s="170"/>
      <c r="F7" s="170"/>
      <c r="G7" s="170"/>
      <c r="H7" s="170"/>
      <c r="I7" s="170"/>
      <c r="J7" s="170"/>
      <c r="K7" s="170"/>
      <c r="L7" s="118"/>
    </row>
    <row r="8" spans="1:12" ht="24" customHeight="1" x14ac:dyDescent="0.25">
      <c r="A8" s="36">
        <v>1</v>
      </c>
      <c r="B8" s="179" t="s">
        <v>746</v>
      </c>
      <c r="C8" s="179"/>
      <c r="D8" s="179"/>
      <c r="E8" s="179"/>
      <c r="F8" s="179"/>
      <c r="G8" s="179"/>
      <c r="H8" s="179"/>
      <c r="I8" s="179"/>
      <c r="J8" s="179"/>
      <c r="K8" s="179"/>
      <c r="L8" s="38" t="s">
        <v>747</v>
      </c>
    </row>
    <row r="9" spans="1:12" x14ac:dyDescent="0.25">
      <c r="A9" s="36"/>
      <c r="B9" s="112" t="s">
        <v>743</v>
      </c>
      <c r="C9" s="179"/>
      <c r="D9" s="179"/>
      <c r="E9" s="179"/>
      <c r="F9" s="179"/>
      <c r="G9" s="179"/>
      <c r="H9" s="179"/>
      <c r="I9" s="179"/>
      <c r="J9" s="179"/>
      <c r="K9" s="179"/>
      <c r="L9" s="35" t="s">
        <v>747</v>
      </c>
    </row>
    <row r="10" spans="1:12" ht="24" customHeight="1" x14ac:dyDescent="0.25">
      <c r="A10" s="17" t="s">
        <v>748</v>
      </c>
      <c r="B10" s="170" t="s">
        <v>749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18"/>
    </row>
    <row r="11" spans="1:12" ht="24" customHeight="1" x14ac:dyDescent="0.25">
      <c r="A11" s="36">
        <v>1</v>
      </c>
      <c r="B11" s="179" t="s">
        <v>750</v>
      </c>
      <c r="C11" s="179"/>
      <c r="D11" s="179"/>
      <c r="E11" s="179"/>
      <c r="F11" s="179"/>
      <c r="G11" s="179"/>
      <c r="H11" s="179"/>
      <c r="I11" s="179"/>
      <c r="J11" s="179"/>
      <c r="K11" s="179"/>
      <c r="L11" s="38" t="s">
        <v>751</v>
      </c>
    </row>
    <row r="12" spans="1:12" x14ac:dyDescent="0.25">
      <c r="A12" s="36"/>
      <c r="B12" s="112" t="s">
        <v>743</v>
      </c>
      <c r="C12" s="179"/>
      <c r="D12" s="179"/>
      <c r="E12" s="179"/>
      <c r="F12" s="179"/>
      <c r="G12" s="179"/>
      <c r="H12" s="179"/>
      <c r="I12" s="179"/>
      <c r="J12" s="179"/>
      <c r="K12" s="179"/>
      <c r="L12" s="35" t="s">
        <v>751</v>
      </c>
    </row>
    <row r="13" spans="1:12" ht="24" customHeight="1" x14ac:dyDescent="0.25">
      <c r="A13" s="17" t="s">
        <v>752</v>
      </c>
      <c r="B13" s="170" t="s">
        <v>753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18"/>
    </row>
    <row r="14" spans="1:12" ht="24" customHeight="1" x14ac:dyDescent="0.25">
      <c r="A14" s="36">
        <v>1</v>
      </c>
      <c r="B14" s="179" t="s">
        <v>754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38" t="s">
        <v>755</v>
      </c>
    </row>
    <row r="15" spans="1:12" x14ac:dyDescent="0.25">
      <c r="A15" s="36"/>
      <c r="B15" s="112" t="s">
        <v>743</v>
      </c>
      <c r="C15" s="179"/>
      <c r="D15" s="179"/>
      <c r="E15" s="179"/>
      <c r="F15" s="179"/>
      <c r="G15" s="179"/>
      <c r="H15" s="179"/>
      <c r="I15" s="179"/>
      <c r="J15" s="179"/>
      <c r="K15" s="179"/>
      <c r="L15" s="35" t="s">
        <v>755</v>
      </c>
    </row>
    <row r="16" spans="1:12" ht="24" customHeight="1" x14ac:dyDescent="0.25">
      <c r="A16" s="17" t="s">
        <v>756</v>
      </c>
      <c r="B16" s="170" t="s">
        <v>757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18"/>
    </row>
    <row r="17" spans="1:12" ht="24" customHeight="1" x14ac:dyDescent="0.25">
      <c r="A17" s="36">
        <v>1</v>
      </c>
      <c r="B17" s="179" t="s">
        <v>758</v>
      </c>
      <c r="C17" s="179"/>
      <c r="D17" s="179"/>
      <c r="E17" s="179"/>
      <c r="F17" s="179"/>
      <c r="G17" s="179"/>
      <c r="H17" s="179"/>
      <c r="I17" s="179"/>
      <c r="J17" s="179"/>
      <c r="K17" s="179"/>
      <c r="L17" s="38" t="s">
        <v>759</v>
      </c>
    </row>
    <row r="18" spans="1:12" x14ac:dyDescent="0.25">
      <c r="A18" s="36"/>
      <c r="B18" s="112" t="s">
        <v>743</v>
      </c>
      <c r="C18" s="179"/>
      <c r="D18" s="179"/>
      <c r="E18" s="179"/>
      <c r="F18" s="179"/>
      <c r="G18" s="179"/>
      <c r="H18" s="179"/>
      <c r="I18" s="179"/>
      <c r="J18" s="179"/>
      <c r="K18" s="179"/>
      <c r="L18" s="35" t="s">
        <v>759</v>
      </c>
    </row>
    <row r="19" spans="1:12" ht="25.95" customHeight="1" x14ac:dyDescent="0.25">
      <c r="A19" s="17" t="s">
        <v>760</v>
      </c>
      <c r="B19" s="170" t="s">
        <v>761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18"/>
    </row>
    <row r="20" spans="1:12" ht="24" customHeight="1" x14ac:dyDescent="0.25">
      <c r="A20" s="36">
        <v>1</v>
      </c>
      <c r="B20" s="179" t="s">
        <v>762</v>
      </c>
      <c r="C20" s="179"/>
      <c r="D20" s="179"/>
      <c r="E20" s="179"/>
      <c r="F20" s="179"/>
      <c r="G20" s="179"/>
      <c r="H20" s="179"/>
      <c r="I20" s="179"/>
      <c r="J20" s="179"/>
      <c r="K20" s="179"/>
      <c r="L20" s="38" t="s">
        <v>763</v>
      </c>
    </row>
    <row r="21" spans="1:12" ht="24" customHeight="1" x14ac:dyDescent="0.25">
      <c r="A21" s="36">
        <v>2</v>
      </c>
      <c r="B21" s="179" t="s">
        <v>764</v>
      </c>
      <c r="C21" s="179"/>
      <c r="D21" s="179"/>
      <c r="E21" s="179"/>
      <c r="F21" s="179"/>
      <c r="G21" s="179"/>
      <c r="H21" s="179"/>
      <c r="I21" s="179"/>
      <c r="J21" s="179"/>
      <c r="K21" s="179"/>
      <c r="L21" s="38" t="s">
        <v>763</v>
      </c>
    </row>
    <row r="22" spans="1:12" ht="24" customHeight="1" x14ac:dyDescent="0.25">
      <c r="A22" s="36">
        <v>3</v>
      </c>
      <c r="B22" s="179" t="s">
        <v>765</v>
      </c>
      <c r="C22" s="179"/>
      <c r="D22" s="179"/>
      <c r="E22" s="179"/>
      <c r="F22" s="179"/>
      <c r="G22" s="179"/>
      <c r="H22" s="179"/>
      <c r="I22" s="179"/>
      <c r="J22" s="179"/>
      <c r="K22" s="179"/>
      <c r="L22" s="38" t="s">
        <v>766</v>
      </c>
    </row>
    <row r="23" spans="1:12" ht="24" customHeight="1" x14ac:dyDescent="0.25">
      <c r="A23" s="36">
        <v>4</v>
      </c>
      <c r="B23" s="179" t="s">
        <v>767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38" t="s">
        <v>768</v>
      </c>
    </row>
    <row r="24" spans="1:12" x14ac:dyDescent="0.25">
      <c r="A24" s="36"/>
      <c r="B24" s="112" t="s">
        <v>743</v>
      </c>
      <c r="C24" s="179"/>
      <c r="D24" s="179"/>
      <c r="E24" s="179"/>
      <c r="F24" s="179"/>
      <c r="G24" s="179"/>
      <c r="H24" s="179"/>
      <c r="I24" s="179"/>
      <c r="J24" s="179"/>
      <c r="K24" s="179"/>
      <c r="L24" s="35" t="s">
        <v>769</v>
      </c>
    </row>
    <row r="25" spans="1:12" ht="24" customHeight="1" x14ac:dyDescent="0.25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18"/>
    </row>
    <row r="26" spans="1:12" ht="24" customHeight="1" x14ac:dyDescent="0.25">
      <c r="A26" s="170" t="s">
        <v>770</v>
      </c>
      <c r="B26" s="170"/>
      <c r="C26" s="170"/>
      <c r="D26" s="170"/>
      <c r="E26" s="170"/>
      <c r="F26" s="170"/>
      <c r="G26" s="170"/>
      <c r="H26" s="170"/>
      <c r="I26" s="180" t="s">
        <v>771</v>
      </c>
      <c r="J26" s="170"/>
      <c r="K26" s="170"/>
      <c r="L26" s="118"/>
    </row>
    <row r="27" spans="1:12" ht="24" customHeight="1" x14ac:dyDescent="0.25">
      <c r="A27" s="179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18"/>
    </row>
    <row r="28" spans="1:12" ht="24" customHeight="1" x14ac:dyDescent="0.25">
      <c r="A28" s="167" t="s">
        <v>772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35" t="s">
        <v>6</v>
      </c>
    </row>
  </sheetData>
  <mergeCells count="31">
    <mergeCell ref="F1:H1"/>
    <mergeCell ref="I1:L1"/>
    <mergeCell ref="F2:H2"/>
    <mergeCell ref="I2:L2"/>
    <mergeCell ref="A3:L3"/>
    <mergeCell ref="B4:L4"/>
    <mergeCell ref="B5:K5"/>
    <mergeCell ref="B6:K6"/>
    <mergeCell ref="B7:L7"/>
    <mergeCell ref="B8:K8"/>
    <mergeCell ref="B9:K9"/>
    <mergeCell ref="B10:L10"/>
    <mergeCell ref="B11:K11"/>
    <mergeCell ref="B12:K12"/>
    <mergeCell ref="B13:L13"/>
    <mergeCell ref="B14:K14"/>
    <mergeCell ref="B15:K15"/>
    <mergeCell ref="B16:L16"/>
    <mergeCell ref="B17:K17"/>
    <mergeCell ref="B18:K18"/>
    <mergeCell ref="B19:L19"/>
    <mergeCell ref="B20:K20"/>
    <mergeCell ref="B21:K21"/>
    <mergeCell ref="B22:K22"/>
    <mergeCell ref="B23:K23"/>
    <mergeCell ref="A28:K28"/>
    <mergeCell ref="B24:K24"/>
    <mergeCell ref="A25:L25"/>
    <mergeCell ref="A26:H26"/>
    <mergeCell ref="I26:L26"/>
    <mergeCell ref="A27:L27"/>
  </mergeCells>
  <pageMargins left="0.5" right="0.5" top="1" bottom="1" header="0.5" footer="0.5"/>
  <pageSetup paperSize="9" scale="68" fitToHeight="0" orientation="landscape" r:id="rId1"/>
  <headerFooter>
    <oddHeader>&amp;L &amp;C &amp;R</oddHeader>
    <oddFooter>&amp;L &amp;C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1"/>
  <sheetViews>
    <sheetView showWhiteSpace="0" view="pageBreakPreview" topLeftCell="A25" zoomScale="60" zoomScaleNormal="100" workbookViewId="0"/>
  </sheetViews>
  <sheetFormatPr defaultRowHeight="13.8" x14ac:dyDescent="0.25"/>
  <cols>
    <col min="1" max="1" width="12.19921875" customWidth="1"/>
    <col min="2" max="2" width="12.5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x14ac:dyDescent="0.25">
      <c r="A1" s="1"/>
      <c r="B1" s="1"/>
      <c r="C1" s="1"/>
      <c r="D1" s="1" t="s">
        <v>0</v>
      </c>
      <c r="E1" s="116" t="s">
        <v>1</v>
      </c>
      <c r="F1" s="116"/>
      <c r="G1" s="116" t="s">
        <v>2</v>
      </c>
      <c r="H1" s="116"/>
      <c r="I1" s="116" t="s">
        <v>3</v>
      </c>
      <c r="J1" s="116"/>
    </row>
    <row r="2" spans="1:10" ht="79.95" customHeight="1" x14ac:dyDescent="0.25">
      <c r="A2" s="33"/>
      <c r="B2" s="33"/>
      <c r="C2" s="33"/>
      <c r="D2" s="33" t="s">
        <v>4</v>
      </c>
      <c r="E2" s="113" t="s">
        <v>5</v>
      </c>
      <c r="F2" s="113"/>
      <c r="G2" s="113" t="s">
        <v>6</v>
      </c>
      <c r="H2" s="113"/>
      <c r="I2" s="113" t="s">
        <v>7</v>
      </c>
      <c r="J2" s="113"/>
    </row>
    <row r="3" spans="1:10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30" customHeight="1" x14ac:dyDescent="0.25">
      <c r="A4" s="2" t="s">
        <v>9</v>
      </c>
      <c r="B4" s="4" t="s">
        <v>28</v>
      </c>
      <c r="C4" s="2" t="s">
        <v>29</v>
      </c>
      <c r="D4" s="2" t="s">
        <v>10</v>
      </c>
      <c r="E4" s="3" t="s">
        <v>30</v>
      </c>
      <c r="F4" s="4" t="s">
        <v>11</v>
      </c>
      <c r="G4" s="4" t="s">
        <v>31</v>
      </c>
      <c r="H4" s="4" t="s">
        <v>32</v>
      </c>
      <c r="I4" s="4" t="s">
        <v>12</v>
      </c>
      <c r="J4" s="4" t="s">
        <v>13</v>
      </c>
    </row>
    <row r="5" spans="1:10" ht="24" customHeight="1" x14ac:dyDescent="0.25">
      <c r="A5" s="5" t="s">
        <v>14</v>
      </c>
      <c r="B5" s="5" t="s">
        <v>33</v>
      </c>
      <c r="C5" s="5"/>
      <c r="D5" s="5" t="s">
        <v>15</v>
      </c>
      <c r="E5" s="6"/>
      <c r="F5" s="7">
        <v>1</v>
      </c>
      <c r="G5" s="7" t="s">
        <v>34</v>
      </c>
      <c r="H5" s="8">
        <v>26407.94</v>
      </c>
      <c r="I5" s="8">
        <v>26407.94</v>
      </c>
      <c r="J5" s="9">
        <v>5.2815943379132056E-2</v>
      </c>
    </row>
    <row r="6" spans="1:10" ht="39" customHeight="1" x14ac:dyDescent="0.25">
      <c r="A6" s="10" t="s">
        <v>35</v>
      </c>
      <c r="B6" s="10" t="s">
        <v>36</v>
      </c>
      <c r="C6" s="10" t="s">
        <v>37</v>
      </c>
      <c r="D6" s="10" t="s">
        <v>38</v>
      </c>
      <c r="E6" s="11" t="s">
        <v>39</v>
      </c>
      <c r="F6" s="12">
        <v>6.48</v>
      </c>
      <c r="G6" s="13">
        <v>496.88</v>
      </c>
      <c r="H6" s="13">
        <v>624.23</v>
      </c>
      <c r="I6" s="13">
        <v>4045.01</v>
      </c>
      <c r="J6" s="14">
        <v>8.0900297080356495E-3</v>
      </c>
    </row>
    <row r="7" spans="1:10" ht="24" customHeight="1" x14ac:dyDescent="0.25">
      <c r="A7" s="10" t="s">
        <v>40</v>
      </c>
      <c r="B7" s="10" t="s">
        <v>41</v>
      </c>
      <c r="C7" s="10" t="s">
        <v>42</v>
      </c>
      <c r="D7" s="10" t="s">
        <v>43</v>
      </c>
      <c r="E7" s="11" t="s">
        <v>44</v>
      </c>
      <c r="F7" s="12">
        <v>3</v>
      </c>
      <c r="G7" s="13">
        <v>5933.55</v>
      </c>
      <c r="H7" s="13">
        <v>7454.31</v>
      </c>
      <c r="I7" s="13">
        <v>22362.93</v>
      </c>
      <c r="J7" s="14">
        <v>4.4725913671096407E-2</v>
      </c>
    </row>
    <row r="8" spans="1:10" ht="24" customHeight="1" x14ac:dyDescent="0.25">
      <c r="A8" s="5" t="s">
        <v>16</v>
      </c>
      <c r="B8" s="5" t="s">
        <v>33</v>
      </c>
      <c r="C8" s="5"/>
      <c r="D8" s="5" t="s">
        <v>17</v>
      </c>
      <c r="E8" s="6"/>
      <c r="F8" s="7">
        <v>1</v>
      </c>
      <c r="G8" s="7" t="s">
        <v>34</v>
      </c>
      <c r="H8" s="8">
        <v>125085.72</v>
      </c>
      <c r="I8" s="8">
        <v>125085.72</v>
      </c>
      <c r="J8" s="9">
        <v>0.25017174020608823</v>
      </c>
    </row>
    <row r="9" spans="1:10" ht="24" customHeight="1" x14ac:dyDescent="0.25">
      <c r="A9" s="5" t="s">
        <v>45</v>
      </c>
      <c r="B9" s="5" t="s">
        <v>33</v>
      </c>
      <c r="C9" s="5"/>
      <c r="D9" s="5" t="s">
        <v>46</v>
      </c>
      <c r="E9" s="6"/>
      <c r="F9" s="7">
        <v>1</v>
      </c>
      <c r="G9" s="7" t="s">
        <v>34</v>
      </c>
      <c r="H9" s="8">
        <v>291.39999999999998</v>
      </c>
      <c r="I9" s="8">
        <v>291.39999999999998</v>
      </c>
      <c r="J9" s="9">
        <v>5.8280069936083928E-4</v>
      </c>
    </row>
    <row r="10" spans="1:10" ht="24" customHeight="1" x14ac:dyDescent="0.25">
      <c r="A10" s="10" t="s">
        <v>47</v>
      </c>
      <c r="B10" s="10" t="s">
        <v>48</v>
      </c>
      <c r="C10" s="10" t="s">
        <v>37</v>
      </c>
      <c r="D10" s="10" t="s">
        <v>49</v>
      </c>
      <c r="E10" s="11" t="s">
        <v>50</v>
      </c>
      <c r="F10" s="12">
        <v>155</v>
      </c>
      <c r="G10" s="13">
        <v>1.5</v>
      </c>
      <c r="H10" s="13">
        <v>1.88</v>
      </c>
      <c r="I10" s="13">
        <v>291.39999999999998</v>
      </c>
      <c r="J10" s="14">
        <v>5.8280069936083928E-4</v>
      </c>
    </row>
    <row r="11" spans="1:10" ht="24" customHeight="1" x14ac:dyDescent="0.25">
      <c r="A11" s="5" t="s">
        <v>51</v>
      </c>
      <c r="B11" s="5" t="s">
        <v>33</v>
      </c>
      <c r="C11" s="5"/>
      <c r="D11" s="5" t="s">
        <v>52</v>
      </c>
      <c r="E11" s="6"/>
      <c r="F11" s="7">
        <v>1</v>
      </c>
      <c r="G11" s="7" t="s">
        <v>34</v>
      </c>
      <c r="H11" s="8">
        <v>613.79999999999995</v>
      </c>
      <c r="I11" s="8">
        <v>613.79999999999995</v>
      </c>
      <c r="J11" s="9">
        <v>1.2276014731217677E-3</v>
      </c>
    </row>
    <row r="12" spans="1:10" ht="25.95" customHeight="1" x14ac:dyDescent="0.25">
      <c r="A12" s="10" t="s">
        <v>53</v>
      </c>
      <c r="B12" s="10" t="s">
        <v>54</v>
      </c>
      <c r="C12" s="10" t="s">
        <v>37</v>
      </c>
      <c r="D12" s="10" t="s">
        <v>55</v>
      </c>
      <c r="E12" s="11" t="s">
        <v>39</v>
      </c>
      <c r="F12" s="12">
        <v>930</v>
      </c>
      <c r="G12" s="13">
        <v>0.53</v>
      </c>
      <c r="H12" s="13">
        <v>0.66</v>
      </c>
      <c r="I12" s="13">
        <v>613.79999999999995</v>
      </c>
      <c r="J12" s="14">
        <v>1.2276014731217677E-3</v>
      </c>
    </row>
    <row r="13" spans="1:10" ht="24" customHeight="1" x14ac:dyDescent="0.25">
      <c r="A13" s="5" t="s">
        <v>56</v>
      </c>
      <c r="B13" s="5" t="s">
        <v>33</v>
      </c>
      <c r="C13" s="5"/>
      <c r="D13" s="5" t="s">
        <v>57</v>
      </c>
      <c r="E13" s="6"/>
      <c r="F13" s="7">
        <v>1</v>
      </c>
      <c r="G13" s="7" t="s">
        <v>34</v>
      </c>
      <c r="H13" s="8">
        <v>87159.6</v>
      </c>
      <c r="I13" s="8">
        <v>87159.6</v>
      </c>
      <c r="J13" s="9">
        <v>0.17431940918329103</v>
      </c>
    </row>
    <row r="14" spans="1:10" ht="25.95" customHeight="1" x14ac:dyDescent="0.25">
      <c r="A14" s="10" t="s">
        <v>58</v>
      </c>
      <c r="B14" s="10" t="s">
        <v>59</v>
      </c>
      <c r="C14" s="10" t="s">
        <v>42</v>
      </c>
      <c r="D14" s="10" t="s">
        <v>60</v>
      </c>
      <c r="E14" s="11" t="s">
        <v>61</v>
      </c>
      <c r="F14" s="12">
        <v>930</v>
      </c>
      <c r="G14" s="13">
        <v>73.89</v>
      </c>
      <c r="H14" s="13">
        <v>92.82</v>
      </c>
      <c r="I14" s="13">
        <v>86322.6</v>
      </c>
      <c r="J14" s="14">
        <v>0.17264540717448862</v>
      </c>
    </row>
    <row r="15" spans="1:10" ht="39" customHeight="1" x14ac:dyDescent="0.25">
      <c r="A15" s="10" t="s">
        <v>62</v>
      </c>
      <c r="B15" s="10" t="s">
        <v>63</v>
      </c>
      <c r="C15" s="10" t="s">
        <v>37</v>
      </c>
      <c r="D15" s="10" t="s">
        <v>64</v>
      </c>
      <c r="E15" s="11" t="s">
        <v>39</v>
      </c>
      <c r="F15" s="12">
        <v>930</v>
      </c>
      <c r="G15" s="13">
        <v>0.72</v>
      </c>
      <c r="H15" s="13">
        <v>0.9</v>
      </c>
      <c r="I15" s="13">
        <v>837</v>
      </c>
      <c r="J15" s="14">
        <v>1.6740020088024106E-3</v>
      </c>
    </row>
    <row r="16" spans="1:10" ht="24" customHeight="1" x14ac:dyDescent="0.25">
      <c r="A16" s="5" t="s">
        <v>65</v>
      </c>
      <c r="B16" s="5" t="s">
        <v>33</v>
      </c>
      <c r="C16" s="5"/>
      <c r="D16" s="5" t="s">
        <v>66</v>
      </c>
      <c r="E16" s="6"/>
      <c r="F16" s="7">
        <v>1</v>
      </c>
      <c r="G16" s="7" t="s">
        <v>34</v>
      </c>
      <c r="H16" s="8">
        <v>26084.32</v>
      </c>
      <c r="I16" s="8">
        <v>26084.32</v>
      </c>
      <c r="J16" s="9">
        <v>5.2168702602443121E-2</v>
      </c>
    </row>
    <row r="17" spans="1:10" ht="52.05" customHeight="1" x14ac:dyDescent="0.25">
      <c r="A17" s="10" t="s">
        <v>67</v>
      </c>
      <c r="B17" s="10" t="s">
        <v>68</v>
      </c>
      <c r="C17" s="10" t="s">
        <v>37</v>
      </c>
      <c r="D17" s="10" t="s">
        <v>69</v>
      </c>
      <c r="E17" s="11" t="s">
        <v>50</v>
      </c>
      <c r="F17" s="12">
        <v>316</v>
      </c>
      <c r="G17" s="13">
        <v>44.64</v>
      </c>
      <c r="H17" s="13">
        <v>56.08</v>
      </c>
      <c r="I17" s="13">
        <v>17721.28</v>
      </c>
      <c r="J17" s="14">
        <v>3.5442602531123038E-2</v>
      </c>
    </row>
    <row r="18" spans="1:10" ht="39" customHeight="1" x14ac:dyDescent="0.25">
      <c r="A18" s="10" t="s">
        <v>70</v>
      </c>
      <c r="B18" s="10" t="s">
        <v>71</v>
      </c>
      <c r="C18" s="10" t="s">
        <v>42</v>
      </c>
      <c r="D18" s="10" t="s">
        <v>72</v>
      </c>
      <c r="E18" s="11" t="s">
        <v>50</v>
      </c>
      <c r="F18" s="12">
        <v>304</v>
      </c>
      <c r="G18" s="13">
        <v>21.9</v>
      </c>
      <c r="H18" s="13">
        <v>27.51</v>
      </c>
      <c r="I18" s="13">
        <v>8363.0400000000009</v>
      </c>
      <c r="J18" s="14">
        <v>1.6726100071320086E-2</v>
      </c>
    </row>
    <row r="19" spans="1:10" ht="24" customHeight="1" x14ac:dyDescent="0.25">
      <c r="A19" s="5" t="s">
        <v>73</v>
      </c>
      <c r="B19" s="5" t="s">
        <v>33</v>
      </c>
      <c r="C19" s="5"/>
      <c r="D19" s="5" t="s">
        <v>74</v>
      </c>
      <c r="E19" s="6"/>
      <c r="F19" s="7">
        <v>1</v>
      </c>
      <c r="G19" s="7" t="s">
        <v>34</v>
      </c>
      <c r="H19" s="8">
        <v>480.34</v>
      </c>
      <c r="I19" s="8">
        <v>480.34</v>
      </c>
      <c r="J19" s="9">
        <v>9.6068115281738333E-4</v>
      </c>
    </row>
    <row r="20" spans="1:10" ht="25.95" customHeight="1" x14ac:dyDescent="0.25">
      <c r="A20" s="10" t="s">
        <v>75</v>
      </c>
      <c r="B20" s="10" t="s">
        <v>76</v>
      </c>
      <c r="C20" s="10" t="s">
        <v>42</v>
      </c>
      <c r="D20" s="10" t="s">
        <v>77</v>
      </c>
      <c r="E20" s="11" t="s">
        <v>78</v>
      </c>
      <c r="F20" s="12">
        <v>1</v>
      </c>
      <c r="G20" s="13">
        <v>382.35</v>
      </c>
      <c r="H20" s="13">
        <v>480.34</v>
      </c>
      <c r="I20" s="13">
        <v>480.34</v>
      </c>
      <c r="J20" s="14">
        <v>9.6068115281738333E-4</v>
      </c>
    </row>
    <row r="21" spans="1:10" ht="25.95" customHeight="1" x14ac:dyDescent="0.25">
      <c r="A21" s="10" t="s">
        <v>79</v>
      </c>
      <c r="B21" s="10" t="s">
        <v>80</v>
      </c>
      <c r="C21" s="10" t="s">
        <v>42</v>
      </c>
      <c r="D21" s="10" t="s">
        <v>81</v>
      </c>
      <c r="E21" s="11" t="s">
        <v>78</v>
      </c>
      <c r="F21" s="12">
        <v>0</v>
      </c>
      <c r="G21" s="13">
        <v>409.84</v>
      </c>
      <c r="H21" s="13">
        <v>514.88</v>
      </c>
      <c r="I21" s="13">
        <v>0</v>
      </c>
      <c r="J21" s="14">
        <v>0</v>
      </c>
    </row>
    <row r="22" spans="1:10" ht="24" customHeight="1" x14ac:dyDescent="0.25">
      <c r="A22" s="5" t="s">
        <v>82</v>
      </c>
      <c r="B22" s="5" t="s">
        <v>33</v>
      </c>
      <c r="C22" s="5"/>
      <c r="D22" s="5" t="s">
        <v>83</v>
      </c>
      <c r="E22" s="6"/>
      <c r="F22" s="7">
        <v>1</v>
      </c>
      <c r="G22" s="7" t="s">
        <v>34</v>
      </c>
      <c r="H22" s="8">
        <v>9879.66</v>
      </c>
      <c r="I22" s="8">
        <v>9879.66</v>
      </c>
      <c r="J22" s="9">
        <v>1.9759343711212452E-2</v>
      </c>
    </row>
    <row r="23" spans="1:10" ht="25.95" customHeight="1" x14ac:dyDescent="0.25">
      <c r="A23" s="10" t="s">
        <v>84</v>
      </c>
      <c r="B23" s="10" t="s">
        <v>85</v>
      </c>
      <c r="C23" s="10" t="s">
        <v>86</v>
      </c>
      <c r="D23" s="10" t="s">
        <v>87</v>
      </c>
      <c r="E23" s="11" t="s">
        <v>88</v>
      </c>
      <c r="F23" s="12">
        <v>10957.42</v>
      </c>
      <c r="G23" s="13">
        <v>0.68</v>
      </c>
      <c r="H23" s="13">
        <v>0.85</v>
      </c>
      <c r="I23" s="13">
        <v>9313.7999999999993</v>
      </c>
      <c r="J23" s="14">
        <v>1.8627622353146824E-2</v>
      </c>
    </row>
    <row r="24" spans="1:10" ht="25.95" customHeight="1" x14ac:dyDescent="0.25">
      <c r="A24" s="10" t="s">
        <v>89</v>
      </c>
      <c r="B24" s="10" t="s">
        <v>90</v>
      </c>
      <c r="C24" s="10" t="s">
        <v>86</v>
      </c>
      <c r="D24" s="10" t="s">
        <v>91</v>
      </c>
      <c r="E24" s="11" t="s">
        <v>88</v>
      </c>
      <c r="F24" s="12">
        <v>615.07000000000005</v>
      </c>
      <c r="G24" s="13">
        <v>0.74</v>
      </c>
      <c r="H24" s="13">
        <v>0.92</v>
      </c>
      <c r="I24" s="13">
        <v>565.86</v>
      </c>
      <c r="J24" s="14">
        <v>1.1317213580656297E-3</v>
      </c>
    </row>
    <row r="25" spans="1:10" ht="24" customHeight="1" x14ac:dyDescent="0.25">
      <c r="A25" s="5" t="s">
        <v>92</v>
      </c>
      <c r="B25" s="5" t="s">
        <v>33</v>
      </c>
      <c r="C25" s="5"/>
      <c r="D25" s="5" t="s">
        <v>93</v>
      </c>
      <c r="E25" s="6"/>
      <c r="F25" s="7">
        <v>1</v>
      </c>
      <c r="G25" s="7" t="s">
        <v>34</v>
      </c>
      <c r="H25" s="8">
        <v>576.6</v>
      </c>
      <c r="I25" s="8">
        <v>576.6</v>
      </c>
      <c r="J25" s="9">
        <v>1.1532013838416607E-3</v>
      </c>
    </row>
    <row r="26" spans="1:10" ht="24" customHeight="1" x14ac:dyDescent="0.25">
      <c r="A26" s="10" t="s">
        <v>94</v>
      </c>
      <c r="B26" s="10" t="s">
        <v>95</v>
      </c>
      <c r="C26" s="10" t="s">
        <v>96</v>
      </c>
      <c r="D26" s="10" t="s">
        <v>97</v>
      </c>
      <c r="E26" s="11" t="s">
        <v>39</v>
      </c>
      <c r="F26" s="12">
        <v>930</v>
      </c>
      <c r="G26" s="13">
        <v>0.5</v>
      </c>
      <c r="H26" s="13">
        <v>0.62</v>
      </c>
      <c r="I26" s="13">
        <v>576.6</v>
      </c>
      <c r="J26" s="14">
        <v>1.1532013838416607E-3</v>
      </c>
    </row>
    <row r="27" spans="1:10" ht="24" customHeight="1" x14ac:dyDescent="0.25">
      <c r="A27" s="5" t="s">
        <v>18</v>
      </c>
      <c r="B27" s="5" t="s">
        <v>33</v>
      </c>
      <c r="C27" s="5"/>
      <c r="D27" s="5" t="s">
        <v>19</v>
      </c>
      <c r="E27" s="6"/>
      <c r="F27" s="7">
        <v>1</v>
      </c>
      <c r="G27" s="7" t="s">
        <v>34</v>
      </c>
      <c r="H27" s="8">
        <v>221296.27</v>
      </c>
      <c r="I27" s="8">
        <v>221296.27</v>
      </c>
      <c r="J27" s="9">
        <v>0.44259307111168533</v>
      </c>
    </row>
    <row r="28" spans="1:10" ht="24" customHeight="1" x14ac:dyDescent="0.25">
      <c r="A28" s="5" t="s">
        <v>98</v>
      </c>
      <c r="B28" s="5" t="s">
        <v>33</v>
      </c>
      <c r="C28" s="5"/>
      <c r="D28" s="5" t="s">
        <v>46</v>
      </c>
      <c r="E28" s="6"/>
      <c r="F28" s="7">
        <v>1</v>
      </c>
      <c r="G28" s="7" t="s">
        <v>34</v>
      </c>
      <c r="H28" s="8">
        <v>511.36</v>
      </c>
      <c r="I28" s="8">
        <v>511.36</v>
      </c>
      <c r="J28" s="9">
        <v>1.0227212272654728E-3</v>
      </c>
    </row>
    <row r="29" spans="1:10" ht="24" customHeight="1" x14ac:dyDescent="0.25">
      <c r="A29" s="10" t="s">
        <v>99</v>
      </c>
      <c r="B29" s="10" t="s">
        <v>48</v>
      </c>
      <c r="C29" s="10" t="s">
        <v>37</v>
      </c>
      <c r="D29" s="10" t="s">
        <v>49</v>
      </c>
      <c r="E29" s="11" t="s">
        <v>50</v>
      </c>
      <c r="F29" s="12">
        <v>272</v>
      </c>
      <c r="G29" s="13">
        <v>1.5</v>
      </c>
      <c r="H29" s="13">
        <v>1.88</v>
      </c>
      <c r="I29" s="13">
        <v>511.36</v>
      </c>
      <c r="J29" s="14">
        <v>1.0227212272654728E-3</v>
      </c>
    </row>
    <row r="30" spans="1:10" ht="24" customHeight="1" x14ac:dyDescent="0.25">
      <c r="A30" s="5" t="s">
        <v>100</v>
      </c>
      <c r="B30" s="5" t="s">
        <v>33</v>
      </c>
      <c r="C30" s="5"/>
      <c r="D30" s="5" t="s">
        <v>52</v>
      </c>
      <c r="E30" s="6"/>
      <c r="F30" s="7">
        <v>1</v>
      </c>
      <c r="G30" s="7" t="s">
        <v>34</v>
      </c>
      <c r="H30" s="8">
        <v>1077.1199999999999</v>
      </c>
      <c r="I30" s="8">
        <v>1077.1199999999999</v>
      </c>
      <c r="J30" s="9">
        <v>2.1542425850911021E-3</v>
      </c>
    </row>
    <row r="31" spans="1:10" ht="25.95" customHeight="1" x14ac:dyDescent="0.25">
      <c r="A31" s="10" t="s">
        <v>101</v>
      </c>
      <c r="B31" s="10" t="s">
        <v>54</v>
      </c>
      <c r="C31" s="10" t="s">
        <v>37</v>
      </c>
      <c r="D31" s="10" t="s">
        <v>55</v>
      </c>
      <c r="E31" s="11" t="s">
        <v>39</v>
      </c>
      <c r="F31" s="12">
        <v>1632</v>
      </c>
      <c r="G31" s="13">
        <v>0.53</v>
      </c>
      <c r="H31" s="13">
        <v>0.66</v>
      </c>
      <c r="I31" s="13">
        <v>1077.1199999999999</v>
      </c>
      <c r="J31" s="14">
        <v>2.1542425850911021E-3</v>
      </c>
    </row>
    <row r="32" spans="1:10" ht="24" customHeight="1" x14ac:dyDescent="0.25">
      <c r="A32" s="5" t="s">
        <v>102</v>
      </c>
      <c r="B32" s="5" t="s">
        <v>33</v>
      </c>
      <c r="C32" s="5"/>
      <c r="D32" s="5" t="s">
        <v>57</v>
      </c>
      <c r="E32" s="6"/>
      <c r="F32" s="7">
        <v>1</v>
      </c>
      <c r="G32" s="7" t="s">
        <v>34</v>
      </c>
      <c r="H32" s="8">
        <v>152951.04000000001</v>
      </c>
      <c r="I32" s="8">
        <v>152951.04000000001</v>
      </c>
      <c r="J32" s="9">
        <v>0.30590244708293651</v>
      </c>
    </row>
    <row r="33" spans="1:10" ht="25.95" customHeight="1" x14ac:dyDescent="0.25">
      <c r="A33" s="10" t="s">
        <v>103</v>
      </c>
      <c r="B33" s="10" t="s">
        <v>59</v>
      </c>
      <c r="C33" s="10" t="s">
        <v>42</v>
      </c>
      <c r="D33" s="10" t="s">
        <v>60</v>
      </c>
      <c r="E33" s="11" t="s">
        <v>61</v>
      </c>
      <c r="F33" s="12">
        <v>1632</v>
      </c>
      <c r="G33" s="13">
        <v>73.89</v>
      </c>
      <c r="H33" s="13">
        <v>92.82</v>
      </c>
      <c r="I33" s="13">
        <v>151482.23999999999</v>
      </c>
      <c r="J33" s="14">
        <v>0.30296484355781228</v>
      </c>
    </row>
    <row r="34" spans="1:10" ht="39" customHeight="1" x14ac:dyDescent="0.25">
      <c r="A34" s="10" t="s">
        <v>104</v>
      </c>
      <c r="B34" s="10" t="s">
        <v>63</v>
      </c>
      <c r="C34" s="10" t="s">
        <v>37</v>
      </c>
      <c r="D34" s="10" t="s">
        <v>64</v>
      </c>
      <c r="E34" s="11" t="s">
        <v>39</v>
      </c>
      <c r="F34" s="12">
        <v>1632</v>
      </c>
      <c r="G34" s="13">
        <v>0.72</v>
      </c>
      <c r="H34" s="13">
        <v>0.9</v>
      </c>
      <c r="I34" s="13">
        <v>1468.8</v>
      </c>
      <c r="J34" s="14">
        <v>2.9376035251242301E-3</v>
      </c>
    </row>
    <row r="35" spans="1:10" ht="24" customHeight="1" x14ac:dyDescent="0.25">
      <c r="A35" s="5" t="s">
        <v>105</v>
      </c>
      <c r="B35" s="5" t="s">
        <v>33</v>
      </c>
      <c r="C35" s="5"/>
      <c r="D35" s="5" t="s">
        <v>66</v>
      </c>
      <c r="E35" s="6"/>
      <c r="F35" s="7">
        <v>1</v>
      </c>
      <c r="G35" s="7" t="s">
        <v>34</v>
      </c>
      <c r="H35" s="8">
        <v>45472.959999999999</v>
      </c>
      <c r="I35" s="8">
        <v>45472.959999999999</v>
      </c>
      <c r="J35" s="9">
        <v>9.094602913523496E-2</v>
      </c>
    </row>
    <row r="36" spans="1:10" ht="52.05" customHeight="1" x14ac:dyDescent="0.25">
      <c r="A36" s="10" t="s">
        <v>106</v>
      </c>
      <c r="B36" s="10" t="s">
        <v>68</v>
      </c>
      <c r="C36" s="10" t="s">
        <v>37</v>
      </c>
      <c r="D36" s="10" t="s">
        <v>69</v>
      </c>
      <c r="E36" s="11" t="s">
        <v>50</v>
      </c>
      <c r="F36" s="12">
        <v>544</v>
      </c>
      <c r="G36" s="13">
        <v>44.64</v>
      </c>
      <c r="H36" s="13">
        <v>56.08</v>
      </c>
      <c r="I36" s="13">
        <v>30507.52</v>
      </c>
      <c r="J36" s="14">
        <v>6.1015113218135859E-2</v>
      </c>
    </row>
    <row r="37" spans="1:10" ht="39" customHeight="1" x14ac:dyDescent="0.25">
      <c r="A37" s="10" t="s">
        <v>107</v>
      </c>
      <c r="B37" s="10" t="s">
        <v>71</v>
      </c>
      <c r="C37" s="10" t="s">
        <v>42</v>
      </c>
      <c r="D37" s="10" t="s">
        <v>72</v>
      </c>
      <c r="E37" s="11" t="s">
        <v>50</v>
      </c>
      <c r="F37" s="12">
        <v>544</v>
      </c>
      <c r="G37" s="13">
        <v>21.9</v>
      </c>
      <c r="H37" s="13">
        <v>27.51</v>
      </c>
      <c r="I37" s="13">
        <v>14965.44</v>
      </c>
      <c r="J37" s="14">
        <v>2.99309159170991E-2</v>
      </c>
    </row>
    <row r="38" spans="1:10" ht="24" customHeight="1" x14ac:dyDescent="0.25">
      <c r="A38" s="5" t="s">
        <v>108</v>
      </c>
      <c r="B38" s="5" t="s">
        <v>33</v>
      </c>
      <c r="C38" s="5"/>
      <c r="D38" s="5" t="s">
        <v>74</v>
      </c>
      <c r="E38" s="6"/>
      <c r="F38" s="7">
        <v>1</v>
      </c>
      <c r="G38" s="7" t="s">
        <v>34</v>
      </c>
      <c r="H38" s="8">
        <v>1990.44</v>
      </c>
      <c r="I38" s="8">
        <v>1990.44</v>
      </c>
      <c r="J38" s="9">
        <v>3.9808847770617323E-3</v>
      </c>
    </row>
    <row r="39" spans="1:10" ht="25.95" customHeight="1" x14ac:dyDescent="0.25">
      <c r="A39" s="10" t="s">
        <v>109</v>
      </c>
      <c r="B39" s="10" t="s">
        <v>76</v>
      </c>
      <c r="C39" s="10" t="s">
        <v>42</v>
      </c>
      <c r="D39" s="10" t="s">
        <v>77</v>
      </c>
      <c r="E39" s="11" t="s">
        <v>78</v>
      </c>
      <c r="F39" s="12">
        <v>2</v>
      </c>
      <c r="G39" s="13">
        <v>382.35</v>
      </c>
      <c r="H39" s="13">
        <v>480.34</v>
      </c>
      <c r="I39" s="13">
        <v>960.68</v>
      </c>
      <c r="J39" s="14">
        <v>1.9213623056347667E-3</v>
      </c>
    </row>
    <row r="40" spans="1:10" ht="25.95" customHeight="1" x14ac:dyDescent="0.25">
      <c r="A40" s="10" t="s">
        <v>110</v>
      </c>
      <c r="B40" s="10" t="s">
        <v>80</v>
      </c>
      <c r="C40" s="10" t="s">
        <v>42</v>
      </c>
      <c r="D40" s="10" t="s">
        <v>81</v>
      </c>
      <c r="E40" s="11" t="s">
        <v>78</v>
      </c>
      <c r="F40" s="12">
        <v>2</v>
      </c>
      <c r="G40" s="13">
        <v>409.84</v>
      </c>
      <c r="H40" s="13">
        <v>514.88</v>
      </c>
      <c r="I40" s="13">
        <v>1029.76</v>
      </c>
      <c r="J40" s="14">
        <v>2.0595224714269659E-3</v>
      </c>
    </row>
    <row r="41" spans="1:10" ht="24" customHeight="1" x14ac:dyDescent="0.25">
      <c r="A41" s="5" t="s">
        <v>111</v>
      </c>
      <c r="B41" s="5" t="s">
        <v>33</v>
      </c>
      <c r="C41" s="5"/>
      <c r="D41" s="5" t="s">
        <v>83</v>
      </c>
      <c r="E41" s="6"/>
      <c r="F41" s="7">
        <v>1</v>
      </c>
      <c r="G41" s="7" t="s">
        <v>34</v>
      </c>
      <c r="H41" s="8">
        <v>18281.509999999998</v>
      </c>
      <c r="I41" s="8">
        <v>18281.509999999998</v>
      </c>
      <c r="J41" s="9">
        <v>3.6563063875676649E-2</v>
      </c>
    </row>
    <row r="42" spans="1:10" ht="25.95" customHeight="1" x14ac:dyDescent="0.25">
      <c r="A42" s="10" t="s">
        <v>112</v>
      </c>
      <c r="B42" s="10" t="s">
        <v>85</v>
      </c>
      <c r="C42" s="10" t="s">
        <v>86</v>
      </c>
      <c r="D42" s="10" t="s">
        <v>87</v>
      </c>
      <c r="E42" s="11" t="s">
        <v>88</v>
      </c>
      <c r="F42" s="12">
        <v>20627.87</v>
      </c>
      <c r="G42" s="13">
        <v>0.68</v>
      </c>
      <c r="H42" s="13">
        <v>0.85</v>
      </c>
      <c r="I42" s="13">
        <v>17533.68</v>
      </c>
      <c r="J42" s="14">
        <v>3.50674020808825E-2</v>
      </c>
    </row>
    <row r="43" spans="1:10" ht="25.95" customHeight="1" x14ac:dyDescent="0.25">
      <c r="A43" s="10" t="s">
        <v>113</v>
      </c>
      <c r="B43" s="10" t="s">
        <v>90</v>
      </c>
      <c r="C43" s="10" t="s">
        <v>86</v>
      </c>
      <c r="D43" s="10" t="s">
        <v>91</v>
      </c>
      <c r="E43" s="11" t="s">
        <v>88</v>
      </c>
      <c r="F43" s="12">
        <v>812.86</v>
      </c>
      <c r="G43" s="13">
        <v>0.74</v>
      </c>
      <c r="H43" s="13">
        <v>0.92</v>
      </c>
      <c r="I43" s="13">
        <v>747.83</v>
      </c>
      <c r="J43" s="14">
        <v>1.4956617947941538E-3</v>
      </c>
    </row>
    <row r="44" spans="1:10" ht="24" customHeight="1" x14ac:dyDescent="0.25">
      <c r="A44" s="5" t="s">
        <v>114</v>
      </c>
      <c r="B44" s="5" t="s">
        <v>33</v>
      </c>
      <c r="C44" s="5"/>
      <c r="D44" s="5" t="s">
        <v>93</v>
      </c>
      <c r="E44" s="6"/>
      <c r="F44" s="7">
        <v>1</v>
      </c>
      <c r="G44" s="7" t="s">
        <v>34</v>
      </c>
      <c r="H44" s="8">
        <v>1011.84</v>
      </c>
      <c r="I44" s="8">
        <v>1011.84</v>
      </c>
      <c r="J44" s="9">
        <v>2.0236824284189142E-3</v>
      </c>
    </row>
    <row r="45" spans="1:10" ht="24" customHeight="1" x14ac:dyDescent="0.25">
      <c r="A45" s="10" t="s">
        <v>115</v>
      </c>
      <c r="B45" s="10" t="s">
        <v>95</v>
      </c>
      <c r="C45" s="10" t="s">
        <v>96</v>
      </c>
      <c r="D45" s="10" t="s">
        <v>97</v>
      </c>
      <c r="E45" s="11" t="s">
        <v>39</v>
      </c>
      <c r="F45" s="12">
        <v>1632</v>
      </c>
      <c r="G45" s="13">
        <v>0.5</v>
      </c>
      <c r="H45" s="13">
        <v>0.62</v>
      </c>
      <c r="I45" s="13">
        <v>1011.84</v>
      </c>
      <c r="J45" s="14">
        <v>2.0236824284189142E-3</v>
      </c>
    </row>
    <row r="46" spans="1:10" ht="25.95" customHeight="1" x14ac:dyDescent="0.25">
      <c r="A46" s="5" t="s">
        <v>20</v>
      </c>
      <c r="B46" s="5" t="s">
        <v>33</v>
      </c>
      <c r="C46" s="5"/>
      <c r="D46" s="5" t="s">
        <v>21</v>
      </c>
      <c r="E46" s="6"/>
      <c r="F46" s="7">
        <v>1</v>
      </c>
      <c r="G46" s="7" t="s">
        <v>34</v>
      </c>
      <c r="H46" s="8">
        <v>127209.47</v>
      </c>
      <c r="I46" s="8">
        <v>127209.47</v>
      </c>
      <c r="J46" s="9">
        <v>0.25441924530309434</v>
      </c>
    </row>
    <row r="47" spans="1:10" ht="24" customHeight="1" x14ac:dyDescent="0.25">
      <c r="A47" s="5" t="s">
        <v>116</v>
      </c>
      <c r="B47" s="5" t="s">
        <v>33</v>
      </c>
      <c r="C47" s="5"/>
      <c r="D47" s="5" t="s">
        <v>46</v>
      </c>
      <c r="E47" s="6"/>
      <c r="F47" s="7">
        <v>1</v>
      </c>
      <c r="G47" s="7" t="s">
        <v>34</v>
      </c>
      <c r="H47" s="8">
        <v>334.64</v>
      </c>
      <c r="I47" s="8">
        <v>334.64</v>
      </c>
      <c r="J47" s="9">
        <v>6.692808031369638E-4</v>
      </c>
    </row>
    <row r="48" spans="1:10" ht="24" customHeight="1" x14ac:dyDescent="0.25">
      <c r="A48" s="10" t="s">
        <v>117</v>
      </c>
      <c r="B48" s="10" t="s">
        <v>48</v>
      </c>
      <c r="C48" s="10" t="s">
        <v>37</v>
      </c>
      <c r="D48" s="10" t="s">
        <v>49</v>
      </c>
      <c r="E48" s="11" t="s">
        <v>50</v>
      </c>
      <c r="F48" s="12">
        <v>178</v>
      </c>
      <c r="G48" s="13">
        <v>1.5</v>
      </c>
      <c r="H48" s="13">
        <v>1.88</v>
      </c>
      <c r="I48" s="13">
        <v>334.64</v>
      </c>
      <c r="J48" s="14">
        <v>6.692808031369638E-4</v>
      </c>
    </row>
    <row r="49" spans="1:10" ht="24" customHeight="1" x14ac:dyDescent="0.25">
      <c r="A49" s="5" t="s">
        <v>118</v>
      </c>
      <c r="B49" s="5" t="s">
        <v>33</v>
      </c>
      <c r="C49" s="5"/>
      <c r="D49" s="5" t="s">
        <v>52</v>
      </c>
      <c r="E49" s="6"/>
      <c r="F49" s="7">
        <v>1</v>
      </c>
      <c r="G49" s="7" t="s">
        <v>34</v>
      </c>
      <c r="H49" s="8">
        <v>587.4</v>
      </c>
      <c r="I49" s="8">
        <v>587.4</v>
      </c>
      <c r="J49" s="9">
        <v>1.1748014097616916E-3</v>
      </c>
    </row>
    <row r="50" spans="1:10" ht="25.95" customHeight="1" x14ac:dyDescent="0.25">
      <c r="A50" s="10" t="s">
        <v>119</v>
      </c>
      <c r="B50" s="10" t="s">
        <v>54</v>
      </c>
      <c r="C50" s="10" t="s">
        <v>37</v>
      </c>
      <c r="D50" s="10" t="s">
        <v>55</v>
      </c>
      <c r="E50" s="11" t="s">
        <v>39</v>
      </c>
      <c r="F50" s="12">
        <v>890</v>
      </c>
      <c r="G50" s="13">
        <v>0.53</v>
      </c>
      <c r="H50" s="13">
        <v>0.66</v>
      </c>
      <c r="I50" s="13">
        <v>587.4</v>
      </c>
      <c r="J50" s="14">
        <v>1.1748014097616916E-3</v>
      </c>
    </row>
    <row r="51" spans="1:10" ht="24" customHeight="1" x14ac:dyDescent="0.25">
      <c r="A51" s="5" t="s">
        <v>120</v>
      </c>
      <c r="B51" s="5" t="s">
        <v>33</v>
      </c>
      <c r="C51" s="5"/>
      <c r="D51" s="5" t="s">
        <v>57</v>
      </c>
      <c r="E51" s="6"/>
      <c r="F51" s="7">
        <v>1</v>
      </c>
      <c r="G51" s="7" t="s">
        <v>34</v>
      </c>
      <c r="H51" s="8">
        <v>83410.8</v>
      </c>
      <c r="I51" s="8">
        <v>83410.8</v>
      </c>
      <c r="J51" s="9">
        <v>0.16682180018616022</v>
      </c>
    </row>
    <row r="52" spans="1:10" ht="25.95" customHeight="1" x14ac:dyDescent="0.25">
      <c r="A52" s="10" t="s">
        <v>121</v>
      </c>
      <c r="B52" s="10" t="s">
        <v>59</v>
      </c>
      <c r="C52" s="10" t="s">
        <v>42</v>
      </c>
      <c r="D52" s="10" t="s">
        <v>60</v>
      </c>
      <c r="E52" s="11" t="s">
        <v>61</v>
      </c>
      <c r="F52" s="12">
        <v>890</v>
      </c>
      <c r="G52" s="13">
        <v>73.89</v>
      </c>
      <c r="H52" s="13">
        <v>92.82</v>
      </c>
      <c r="I52" s="13">
        <v>82609.8</v>
      </c>
      <c r="J52" s="14">
        <v>0.16521979826375791</v>
      </c>
    </row>
    <row r="53" spans="1:10" ht="39" customHeight="1" x14ac:dyDescent="0.25">
      <c r="A53" s="10" t="s">
        <v>122</v>
      </c>
      <c r="B53" s="10" t="s">
        <v>63</v>
      </c>
      <c r="C53" s="10" t="s">
        <v>37</v>
      </c>
      <c r="D53" s="10" t="s">
        <v>64</v>
      </c>
      <c r="E53" s="11" t="s">
        <v>39</v>
      </c>
      <c r="F53" s="12">
        <v>890</v>
      </c>
      <c r="G53" s="13">
        <v>0.72</v>
      </c>
      <c r="H53" s="13">
        <v>0.9</v>
      </c>
      <c r="I53" s="13">
        <v>801</v>
      </c>
      <c r="J53" s="14">
        <v>1.6020019224023069E-3</v>
      </c>
    </row>
    <row r="54" spans="1:10" ht="24" customHeight="1" x14ac:dyDescent="0.25">
      <c r="A54" s="5" t="s">
        <v>123</v>
      </c>
      <c r="B54" s="5" t="s">
        <v>33</v>
      </c>
      <c r="C54" s="5"/>
      <c r="D54" s="5" t="s">
        <v>66</v>
      </c>
      <c r="E54" s="6"/>
      <c r="F54" s="7">
        <v>1</v>
      </c>
      <c r="G54" s="7" t="s">
        <v>34</v>
      </c>
      <c r="H54" s="8">
        <v>30038.44</v>
      </c>
      <c r="I54" s="8">
        <v>30038.44</v>
      </c>
      <c r="J54" s="9">
        <v>6.0076952092342512E-2</v>
      </c>
    </row>
    <row r="55" spans="1:10" ht="52.05" customHeight="1" x14ac:dyDescent="0.25">
      <c r="A55" s="10" t="s">
        <v>124</v>
      </c>
      <c r="B55" s="10" t="s">
        <v>68</v>
      </c>
      <c r="C55" s="10" t="s">
        <v>37</v>
      </c>
      <c r="D55" s="10" t="s">
        <v>69</v>
      </c>
      <c r="E55" s="11" t="s">
        <v>50</v>
      </c>
      <c r="F55" s="12">
        <v>361</v>
      </c>
      <c r="G55" s="13">
        <v>44.64</v>
      </c>
      <c r="H55" s="13">
        <v>56.08</v>
      </c>
      <c r="I55" s="13">
        <v>20244.88</v>
      </c>
      <c r="J55" s="14">
        <v>4.0489808587770307E-2</v>
      </c>
    </row>
    <row r="56" spans="1:10" ht="39" customHeight="1" x14ac:dyDescent="0.25">
      <c r="A56" s="10" t="s">
        <v>125</v>
      </c>
      <c r="B56" s="10" t="s">
        <v>71</v>
      </c>
      <c r="C56" s="10" t="s">
        <v>42</v>
      </c>
      <c r="D56" s="10" t="s">
        <v>72</v>
      </c>
      <c r="E56" s="11" t="s">
        <v>50</v>
      </c>
      <c r="F56" s="12">
        <v>356</v>
      </c>
      <c r="G56" s="13">
        <v>21.9</v>
      </c>
      <c r="H56" s="13">
        <v>27.51</v>
      </c>
      <c r="I56" s="13">
        <v>9793.56</v>
      </c>
      <c r="J56" s="14">
        <v>1.9587143504572205E-2</v>
      </c>
    </row>
    <row r="57" spans="1:10" ht="24" customHeight="1" x14ac:dyDescent="0.25">
      <c r="A57" s="5" t="s">
        <v>126</v>
      </c>
      <c r="B57" s="5" t="s">
        <v>33</v>
      </c>
      <c r="C57" s="5"/>
      <c r="D57" s="5" t="s">
        <v>74</v>
      </c>
      <c r="E57" s="6"/>
      <c r="F57" s="7">
        <v>1</v>
      </c>
      <c r="G57" s="7" t="s">
        <v>34</v>
      </c>
      <c r="H57" s="8">
        <v>995.22</v>
      </c>
      <c r="I57" s="8">
        <v>995.22</v>
      </c>
      <c r="J57" s="9">
        <v>1.9904423885308662E-3</v>
      </c>
    </row>
    <row r="58" spans="1:10" ht="25.95" customHeight="1" x14ac:dyDescent="0.25">
      <c r="A58" s="10" t="s">
        <v>127</v>
      </c>
      <c r="B58" s="10" t="s">
        <v>76</v>
      </c>
      <c r="C58" s="10" t="s">
        <v>42</v>
      </c>
      <c r="D58" s="10" t="s">
        <v>77</v>
      </c>
      <c r="E58" s="11" t="s">
        <v>78</v>
      </c>
      <c r="F58" s="12">
        <v>1</v>
      </c>
      <c r="G58" s="13">
        <v>382.35</v>
      </c>
      <c r="H58" s="13">
        <v>480.34</v>
      </c>
      <c r="I58" s="13">
        <v>480.34</v>
      </c>
      <c r="J58" s="14">
        <v>9.6068115281738333E-4</v>
      </c>
    </row>
    <row r="59" spans="1:10" ht="25.95" customHeight="1" x14ac:dyDescent="0.25">
      <c r="A59" s="10" t="s">
        <v>128</v>
      </c>
      <c r="B59" s="10" t="s">
        <v>80</v>
      </c>
      <c r="C59" s="10" t="s">
        <v>42</v>
      </c>
      <c r="D59" s="10" t="s">
        <v>81</v>
      </c>
      <c r="E59" s="11" t="s">
        <v>78</v>
      </c>
      <c r="F59" s="12">
        <v>1</v>
      </c>
      <c r="G59" s="13">
        <v>409.84</v>
      </c>
      <c r="H59" s="13">
        <v>514.88</v>
      </c>
      <c r="I59" s="13">
        <v>514.88</v>
      </c>
      <c r="J59" s="14">
        <v>1.0297612357134829E-3</v>
      </c>
    </row>
    <row r="60" spans="1:10" ht="24" customHeight="1" x14ac:dyDescent="0.25">
      <c r="A60" s="5" t="s">
        <v>129</v>
      </c>
      <c r="B60" s="5" t="s">
        <v>33</v>
      </c>
      <c r="C60" s="5"/>
      <c r="D60" s="5" t="s">
        <v>83</v>
      </c>
      <c r="E60" s="6"/>
      <c r="F60" s="7">
        <v>1</v>
      </c>
      <c r="G60" s="7" t="s">
        <v>34</v>
      </c>
      <c r="H60" s="8">
        <v>11291.17</v>
      </c>
      <c r="I60" s="8">
        <v>11291.17</v>
      </c>
      <c r="J60" s="9">
        <v>2.2582367098840518E-2</v>
      </c>
    </row>
    <row r="61" spans="1:10" ht="25.95" customHeight="1" x14ac:dyDescent="0.25">
      <c r="A61" s="10" t="s">
        <v>130</v>
      </c>
      <c r="B61" s="10" t="s">
        <v>85</v>
      </c>
      <c r="C61" s="10" t="s">
        <v>86</v>
      </c>
      <c r="D61" s="10" t="s">
        <v>87</v>
      </c>
      <c r="E61" s="11" t="s">
        <v>88</v>
      </c>
      <c r="F61" s="12">
        <v>12906.19</v>
      </c>
      <c r="G61" s="13">
        <v>0.68</v>
      </c>
      <c r="H61" s="13">
        <v>0.85</v>
      </c>
      <c r="I61" s="13">
        <v>10970.26</v>
      </c>
      <c r="J61" s="14">
        <v>2.1940546328655594E-2</v>
      </c>
    </row>
    <row r="62" spans="1:10" ht="25.95" customHeight="1" x14ac:dyDescent="0.25">
      <c r="A62" s="10" t="s">
        <v>131</v>
      </c>
      <c r="B62" s="10" t="s">
        <v>90</v>
      </c>
      <c r="C62" s="10" t="s">
        <v>86</v>
      </c>
      <c r="D62" s="10" t="s">
        <v>91</v>
      </c>
      <c r="E62" s="11" t="s">
        <v>88</v>
      </c>
      <c r="F62" s="12">
        <v>348.82</v>
      </c>
      <c r="G62" s="13">
        <v>0.74</v>
      </c>
      <c r="H62" s="13">
        <v>0.92</v>
      </c>
      <c r="I62" s="13">
        <v>320.91000000000003</v>
      </c>
      <c r="J62" s="14">
        <v>6.4182077018492417E-4</v>
      </c>
    </row>
    <row r="63" spans="1:10" ht="24" customHeight="1" x14ac:dyDescent="0.25">
      <c r="A63" s="5" t="s">
        <v>132</v>
      </c>
      <c r="B63" s="5" t="s">
        <v>33</v>
      </c>
      <c r="C63" s="5"/>
      <c r="D63" s="5" t="s">
        <v>93</v>
      </c>
      <c r="E63" s="6"/>
      <c r="F63" s="7">
        <v>1</v>
      </c>
      <c r="G63" s="7" t="s">
        <v>34</v>
      </c>
      <c r="H63" s="8">
        <v>551.79999999999995</v>
      </c>
      <c r="I63" s="8">
        <v>551.79999999999995</v>
      </c>
      <c r="J63" s="9">
        <v>1.1036013243215892E-3</v>
      </c>
    </row>
    <row r="64" spans="1:10" ht="24" customHeight="1" x14ac:dyDescent="0.25">
      <c r="A64" s="10" t="s">
        <v>133</v>
      </c>
      <c r="B64" s="10" t="s">
        <v>95</v>
      </c>
      <c r="C64" s="10" t="s">
        <v>96</v>
      </c>
      <c r="D64" s="10" t="s">
        <v>97</v>
      </c>
      <c r="E64" s="11" t="s">
        <v>39</v>
      </c>
      <c r="F64" s="12">
        <v>890</v>
      </c>
      <c r="G64" s="13">
        <v>0.5</v>
      </c>
      <c r="H64" s="13">
        <v>0.62</v>
      </c>
      <c r="I64" s="13">
        <v>551.79999999999995</v>
      </c>
      <c r="J64" s="14">
        <v>1.1036013243215892E-3</v>
      </c>
    </row>
    <row r="65" spans="1:10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</row>
    <row r="66" spans="1:10" x14ac:dyDescent="0.25">
      <c r="A66" s="112"/>
      <c r="B66" s="112"/>
      <c r="C66" s="112"/>
      <c r="D66" s="36"/>
      <c r="E66" s="35"/>
      <c r="F66" s="113" t="s">
        <v>22</v>
      </c>
      <c r="G66" s="112"/>
      <c r="H66" s="114">
        <v>398238.14</v>
      </c>
      <c r="I66" s="112"/>
      <c r="J66" s="112"/>
    </row>
    <row r="67" spans="1:10" x14ac:dyDescent="0.25">
      <c r="A67" s="112"/>
      <c r="B67" s="112"/>
      <c r="C67" s="112"/>
      <c r="D67" s="36"/>
      <c r="E67" s="35"/>
      <c r="F67" s="113" t="s">
        <v>23</v>
      </c>
      <c r="G67" s="112"/>
      <c r="H67" s="114">
        <v>101761.26</v>
      </c>
      <c r="I67" s="112"/>
      <c r="J67" s="112"/>
    </row>
    <row r="68" spans="1:10" x14ac:dyDescent="0.25">
      <c r="A68" s="112"/>
      <c r="B68" s="112"/>
      <c r="C68" s="112"/>
      <c r="D68" s="36"/>
      <c r="E68" s="35"/>
      <c r="F68" s="113" t="s">
        <v>24</v>
      </c>
      <c r="G68" s="112"/>
      <c r="H68" s="114">
        <v>499999.4</v>
      </c>
      <c r="I68" s="112"/>
      <c r="J68" s="112"/>
    </row>
    <row r="69" spans="1:10" ht="60" customHeight="1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8" customHeight="1" x14ac:dyDescent="0.25">
      <c r="A70" s="111" t="s">
        <v>25</v>
      </c>
      <c r="B70" s="111"/>
      <c r="C70" s="111"/>
      <c r="D70" s="111"/>
      <c r="E70" s="111"/>
      <c r="F70" s="111"/>
      <c r="G70" s="111"/>
      <c r="H70" s="111"/>
      <c r="I70" s="111"/>
      <c r="J70" s="111"/>
    </row>
    <row r="71" spans="1:10" ht="30" customHeight="1" x14ac:dyDescent="0.25">
      <c r="A71" s="111" t="s">
        <v>26</v>
      </c>
      <c r="B71" s="111"/>
      <c r="C71" s="111"/>
      <c r="D71" s="111"/>
      <c r="E71" s="111"/>
      <c r="F71" s="111"/>
      <c r="G71" s="111"/>
      <c r="H71" s="111"/>
      <c r="I71" s="111"/>
      <c r="J71" s="111"/>
    </row>
  </sheetData>
  <mergeCells count="18">
    <mergeCell ref="E1:F1"/>
    <mergeCell ref="G1:H1"/>
    <mergeCell ref="I1:J1"/>
    <mergeCell ref="E2:F2"/>
    <mergeCell ref="G2:H2"/>
    <mergeCell ref="I2:J2"/>
    <mergeCell ref="A3:J3"/>
    <mergeCell ref="A66:C66"/>
    <mergeCell ref="F66:G66"/>
    <mergeCell ref="H66:J66"/>
    <mergeCell ref="A67:C67"/>
    <mergeCell ref="F67:G67"/>
    <mergeCell ref="H67:J67"/>
    <mergeCell ref="A68:C68"/>
    <mergeCell ref="F68:G68"/>
    <mergeCell ref="H68:J68"/>
    <mergeCell ref="A70:J70"/>
    <mergeCell ref="A71:J71"/>
  </mergeCells>
  <pageMargins left="0.5" right="0.5" top="1" bottom="1" header="0.5" footer="0.5"/>
  <pageSetup paperSize="9" scale="73" fitToHeight="0" orientation="landscape" r:id="rId1"/>
  <headerFooter>
    <oddHeader>&amp;L &amp;C &amp;R</oddHeader>
    <oddFooter>&amp;L &amp;C &amp;R</oddFooter>
  </headerFooter>
  <rowBreaks count="1" manualBreakCount="1">
    <brk id="6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B97F-03FD-4151-8216-790209FA956F}">
  <sheetPr>
    <pageSetUpPr fitToPage="1"/>
  </sheetPr>
  <dimension ref="A1:AJ119"/>
  <sheetViews>
    <sheetView view="pageBreakPreview" topLeftCell="A108" zoomScale="70" zoomScaleNormal="80" zoomScaleSheetLayoutView="70" zoomScalePageLayoutView="90" workbookViewId="0">
      <selection activeCell="F118" sqref="F118"/>
    </sheetView>
  </sheetViews>
  <sheetFormatPr defaultColWidth="9" defaultRowHeight="18" x14ac:dyDescent="0.35"/>
  <cols>
    <col min="1" max="2" width="9" style="43"/>
    <col min="3" max="3" width="63.3984375" style="43" customWidth="1"/>
    <col min="4" max="4" width="38.296875" style="44" customWidth="1"/>
    <col min="5" max="5" width="10.19921875" style="45" customWidth="1"/>
    <col min="6" max="6" width="9" style="43"/>
    <col min="7" max="7" width="21.19921875" style="46" customWidth="1"/>
    <col min="8" max="258" width="9" style="43"/>
    <col min="259" max="259" width="63.3984375" style="43" customWidth="1"/>
    <col min="260" max="260" width="38.296875" style="43" customWidth="1"/>
    <col min="261" max="261" width="10.19921875" style="43" customWidth="1"/>
    <col min="262" max="262" width="9" style="43"/>
    <col min="263" max="263" width="21.19921875" style="43" customWidth="1"/>
    <col min="264" max="514" width="9" style="43"/>
    <col min="515" max="515" width="63.3984375" style="43" customWidth="1"/>
    <col min="516" max="516" width="38.296875" style="43" customWidth="1"/>
    <col min="517" max="517" width="10.19921875" style="43" customWidth="1"/>
    <col min="518" max="518" width="9" style="43"/>
    <col min="519" max="519" width="21.19921875" style="43" customWidth="1"/>
    <col min="520" max="770" width="9" style="43"/>
    <col min="771" max="771" width="63.3984375" style="43" customWidth="1"/>
    <col min="772" max="772" width="38.296875" style="43" customWidth="1"/>
    <col min="773" max="773" width="10.19921875" style="43" customWidth="1"/>
    <col min="774" max="774" width="9" style="43"/>
    <col min="775" max="775" width="21.19921875" style="43" customWidth="1"/>
    <col min="776" max="1026" width="9" style="43"/>
    <col min="1027" max="1027" width="63.3984375" style="43" customWidth="1"/>
    <col min="1028" max="1028" width="38.296875" style="43" customWidth="1"/>
    <col min="1029" max="1029" width="10.19921875" style="43" customWidth="1"/>
    <col min="1030" max="1030" width="9" style="43"/>
    <col min="1031" max="1031" width="21.19921875" style="43" customWidth="1"/>
    <col min="1032" max="1282" width="9" style="43"/>
    <col min="1283" max="1283" width="63.3984375" style="43" customWidth="1"/>
    <col min="1284" max="1284" width="38.296875" style="43" customWidth="1"/>
    <col min="1285" max="1285" width="10.19921875" style="43" customWidth="1"/>
    <col min="1286" max="1286" width="9" style="43"/>
    <col min="1287" max="1287" width="21.19921875" style="43" customWidth="1"/>
    <col min="1288" max="1538" width="9" style="43"/>
    <col min="1539" max="1539" width="63.3984375" style="43" customWidth="1"/>
    <col min="1540" max="1540" width="38.296875" style="43" customWidth="1"/>
    <col min="1541" max="1541" width="10.19921875" style="43" customWidth="1"/>
    <col min="1542" max="1542" width="9" style="43"/>
    <col min="1543" max="1543" width="21.19921875" style="43" customWidth="1"/>
    <col min="1544" max="1794" width="9" style="43"/>
    <col min="1795" max="1795" width="63.3984375" style="43" customWidth="1"/>
    <col min="1796" max="1796" width="38.296875" style="43" customWidth="1"/>
    <col min="1797" max="1797" width="10.19921875" style="43" customWidth="1"/>
    <col min="1798" max="1798" width="9" style="43"/>
    <col min="1799" max="1799" width="21.19921875" style="43" customWidth="1"/>
    <col min="1800" max="2050" width="9" style="43"/>
    <col min="2051" max="2051" width="63.3984375" style="43" customWidth="1"/>
    <col min="2052" max="2052" width="38.296875" style="43" customWidth="1"/>
    <col min="2053" max="2053" width="10.19921875" style="43" customWidth="1"/>
    <col min="2054" max="2054" width="9" style="43"/>
    <col min="2055" max="2055" width="21.19921875" style="43" customWidth="1"/>
    <col min="2056" max="2306" width="9" style="43"/>
    <col min="2307" max="2307" width="63.3984375" style="43" customWidth="1"/>
    <col min="2308" max="2308" width="38.296875" style="43" customWidth="1"/>
    <col min="2309" max="2309" width="10.19921875" style="43" customWidth="1"/>
    <col min="2310" max="2310" width="9" style="43"/>
    <col min="2311" max="2311" width="21.19921875" style="43" customWidth="1"/>
    <col min="2312" max="2562" width="9" style="43"/>
    <col min="2563" max="2563" width="63.3984375" style="43" customWidth="1"/>
    <col min="2564" max="2564" width="38.296875" style="43" customWidth="1"/>
    <col min="2565" max="2565" width="10.19921875" style="43" customWidth="1"/>
    <col min="2566" max="2566" width="9" style="43"/>
    <col min="2567" max="2567" width="21.19921875" style="43" customWidth="1"/>
    <col min="2568" max="2818" width="9" style="43"/>
    <col min="2819" max="2819" width="63.3984375" style="43" customWidth="1"/>
    <col min="2820" max="2820" width="38.296875" style="43" customWidth="1"/>
    <col min="2821" max="2821" width="10.19921875" style="43" customWidth="1"/>
    <col min="2822" max="2822" width="9" style="43"/>
    <col min="2823" max="2823" width="21.19921875" style="43" customWidth="1"/>
    <col min="2824" max="3074" width="9" style="43"/>
    <col min="3075" max="3075" width="63.3984375" style="43" customWidth="1"/>
    <col min="3076" max="3076" width="38.296875" style="43" customWidth="1"/>
    <col min="3077" max="3077" width="10.19921875" style="43" customWidth="1"/>
    <col min="3078" max="3078" width="9" style="43"/>
    <col min="3079" max="3079" width="21.19921875" style="43" customWidth="1"/>
    <col min="3080" max="3330" width="9" style="43"/>
    <col min="3331" max="3331" width="63.3984375" style="43" customWidth="1"/>
    <col min="3332" max="3332" width="38.296875" style="43" customWidth="1"/>
    <col min="3333" max="3333" width="10.19921875" style="43" customWidth="1"/>
    <col min="3334" max="3334" width="9" style="43"/>
    <col min="3335" max="3335" width="21.19921875" style="43" customWidth="1"/>
    <col min="3336" max="3586" width="9" style="43"/>
    <col min="3587" max="3587" width="63.3984375" style="43" customWidth="1"/>
    <col min="3588" max="3588" width="38.296875" style="43" customWidth="1"/>
    <col min="3589" max="3589" width="10.19921875" style="43" customWidth="1"/>
    <col min="3590" max="3590" width="9" style="43"/>
    <col min="3591" max="3591" width="21.19921875" style="43" customWidth="1"/>
    <col min="3592" max="3842" width="9" style="43"/>
    <col min="3843" max="3843" width="63.3984375" style="43" customWidth="1"/>
    <col min="3844" max="3844" width="38.296875" style="43" customWidth="1"/>
    <col min="3845" max="3845" width="10.19921875" style="43" customWidth="1"/>
    <col min="3846" max="3846" width="9" style="43"/>
    <col min="3847" max="3847" width="21.19921875" style="43" customWidth="1"/>
    <col min="3848" max="4098" width="9" style="43"/>
    <col min="4099" max="4099" width="63.3984375" style="43" customWidth="1"/>
    <col min="4100" max="4100" width="38.296875" style="43" customWidth="1"/>
    <col min="4101" max="4101" width="10.19921875" style="43" customWidth="1"/>
    <col min="4102" max="4102" width="9" style="43"/>
    <col min="4103" max="4103" width="21.19921875" style="43" customWidth="1"/>
    <col min="4104" max="4354" width="9" style="43"/>
    <col min="4355" max="4355" width="63.3984375" style="43" customWidth="1"/>
    <col min="4356" max="4356" width="38.296875" style="43" customWidth="1"/>
    <col min="4357" max="4357" width="10.19921875" style="43" customWidth="1"/>
    <col min="4358" max="4358" width="9" style="43"/>
    <col min="4359" max="4359" width="21.19921875" style="43" customWidth="1"/>
    <col min="4360" max="4610" width="9" style="43"/>
    <col min="4611" max="4611" width="63.3984375" style="43" customWidth="1"/>
    <col min="4612" max="4612" width="38.296875" style="43" customWidth="1"/>
    <col min="4613" max="4613" width="10.19921875" style="43" customWidth="1"/>
    <col min="4614" max="4614" width="9" style="43"/>
    <col min="4615" max="4615" width="21.19921875" style="43" customWidth="1"/>
    <col min="4616" max="4866" width="9" style="43"/>
    <col min="4867" max="4867" width="63.3984375" style="43" customWidth="1"/>
    <col min="4868" max="4868" width="38.296875" style="43" customWidth="1"/>
    <col min="4869" max="4869" width="10.19921875" style="43" customWidth="1"/>
    <col min="4870" max="4870" width="9" style="43"/>
    <col min="4871" max="4871" width="21.19921875" style="43" customWidth="1"/>
    <col min="4872" max="5122" width="9" style="43"/>
    <col min="5123" max="5123" width="63.3984375" style="43" customWidth="1"/>
    <col min="5124" max="5124" width="38.296875" style="43" customWidth="1"/>
    <col min="5125" max="5125" width="10.19921875" style="43" customWidth="1"/>
    <col min="5126" max="5126" width="9" style="43"/>
    <col min="5127" max="5127" width="21.19921875" style="43" customWidth="1"/>
    <col min="5128" max="5378" width="9" style="43"/>
    <col min="5379" max="5379" width="63.3984375" style="43" customWidth="1"/>
    <col min="5380" max="5380" width="38.296875" style="43" customWidth="1"/>
    <col min="5381" max="5381" width="10.19921875" style="43" customWidth="1"/>
    <col min="5382" max="5382" width="9" style="43"/>
    <col min="5383" max="5383" width="21.19921875" style="43" customWidth="1"/>
    <col min="5384" max="5634" width="9" style="43"/>
    <col min="5635" max="5635" width="63.3984375" style="43" customWidth="1"/>
    <col min="5636" max="5636" width="38.296875" style="43" customWidth="1"/>
    <col min="5637" max="5637" width="10.19921875" style="43" customWidth="1"/>
    <col min="5638" max="5638" width="9" style="43"/>
    <col min="5639" max="5639" width="21.19921875" style="43" customWidth="1"/>
    <col min="5640" max="5890" width="9" style="43"/>
    <col min="5891" max="5891" width="63.3984375" style="43" customWidth="1"/>
    <col min="5892" max="5892" width="38.296875" style="43" customWidth="1"/>
    <col min="5893" max="5893" width="10.19921875" style="43" customWidth="1"/>
    <col min="5894" max="5894" width="9" style="43"/>
    <col min="5895" max="5895" width="21.19921875" style="43" customWidth="1"/>
    <col min="5896" max="6146" width="9" style="43"/>
    <col min="6147" max="6147" width="63.3984375" style="43" customWidth="1"/>
    <col min="6148" max="6148" width="38.296875" style="43" customWidth="1"/>
    <col min="6149" max="6149" width="10.19921875" style="43" customWidth="1"/>
    <col min="6150" max="6150" width="9" style="43"/>
    <col min="6151" max="6151" width="21.19921875" style="43" customWidth="1"/>
    <col min="6152" max="6402" width="9" style="43"/>
    <col min="6403" max="6403" width="63.3984375" style="43" customWidth="1"/>
    <col min="6404" max="6404" width="38.296875" style="43" customWidth="1"/>
    <col min="6405" max="6405" width="10.19921875" style="43" customWidth="1"/>
    <col min="6406" max="6406" width="9" style="43"/>
    <col min="6407" max="6407" width="21.19921875" style="43" customWidth="1"/>
    <col min="6408" max="6658" width="9" style="43"/>
    <col min="6659" max="6659" width="63.3984375" style="43" customWidth="1"/>
    <col min="6660" max="6660" width="38.296875" style="43" customWidth="1"/>
    <col min="6661" max="6661" width="10.19921875" style="43" customWidth="1"/>
    <col min="6662" max="6662" width="9" style="43"/>
    <col min="6663" max="6663" width="21.19921875" style="43" customWidth="1"/>
    <col min="6664" max="6914" width="9" style="43"/>
    <col min="6915" max="6915" width="63.3984375" style="43" customWidth="1"/>
    <col min="6916" max="6916" width="38.296875" style="43" customWidth="1"/>
    <col min="6917" max="6917" width="10.19921875" style="43" customWidth="1"/>
    <col min="6918" max="6918" width="9" style="43"/>
    <col min="6919" max="6919" width="21.19921875" style="43" customWidth="1"/>
    <col min="6920" max="7170" width="9" style="43"/>
    <col min="7171" max="7171" width="63.3984375" style="43" customWidth="1"/>
    <col min="7172" max="7172" width="38.296875" style="43" customWidth="1"/>
    <col min="7173" max="7173" width="10.19921875" style="43" customWidth="1"/>
    <col min="7174" max="7174" width="9" style="43"/>
    <col min="7175" max="7175" width="21.19921875" style="43" customWidth="1"/>
    <col min="7176" max="7426" width="9" style="43"/>
    <col min="7427" max="7427" width="63.3984375" style="43" customWidth="1"/>
    <col min="7428" max="7428" width="38.296875" style="43" customWidth="1"/>
    <col min="7429" max="7429" width="10.19921875" style="43" customWidth="1"/>
    <col min="7430" max="7430" width="9" style="43"/>
    <col min="7431" max="7431" width="21.19921875" style="43" customWidth="1"/>
    <col min="7432" max="7682" width="9" style="43"/>
    <col min="7683" max="7683" width="63.3984375" style="43" customWidth="1"/>
    <col min="7684" max="7684" width="38.296875" style="43" customWidth="1"/>
    <col min="7685" max="7685" width="10.19921875" style="43" customWidth="1"/>
    <col min="7686" max="7686" width="9" style="43"/>
    <col min="7687" max="7687" width="21.19921875" style="43" customWidth="1"/>
    <col min="7688" max="7938" width="9" style="43"/>
    <col min="7939" max="7939" width="63.3984375" style="43" customWidth="1"/>
    <col min="7940" max="7940" width="38.296875" style="43" customWidth="1"/>
    <col min="7941" max="7941" width="10.19921875" style="43" customWidth="1"/>
    <col min="7942" max="7942" width="9" style="43"/>
    <col min="7943" max="7943" width="21.19921875" style="43" customWidth="1"/>
    <col min="7944" max="8194" width="9" style="43"/>
    <col min="8195" max="8195" width="63.3984375" style="43" customWidth="1"/>
    <col min="8196" max="8196" width="38.296875" style="43" customWidth="1"/>
    <col min="8197" max="8197" width="10.19921875" style="43" customWidth="1"/>
    <col min="8198" max="8198" width="9" style="43"/>
    <col min="8199" max="8199" width="21.19921875" style="43" customWidth="1"/>
    <col min="8200" max="8450" width="9" style="43"/>
    <col min="8451" max="8451" width="63.3984375" style="43" customWidth="1"/>
    <col min="8452" max="8452" width="38.296875" style="43" customWidth="1"/>
    <col min="8453" max="8453" width="10.19921875" style="43" customWidth="1"/>
    <col min="8454" max="8454" width="9" style="43"/>
    <col min="8455" max="8455" width="21.19921875" style="43" customWidth="1"/>
    <col min="8456" max="8706" width="9" style="43"/>
    <col min="8707" max="8707" width="63.3984375" style="43" customWidth="1"/>
    <col min="8708" max="8708" width="38.296875" style="43" customWidth="1"/>
    <col min="8709" max="8709" width="10.19921875" style="43" customWidth="1"/>
    <col min="8710" max="8710" width="9" style="43"/>
    <col min="8711" max="8711" width="21.19921875" style="43" customWidth="1"/>
    <col min="8712" max="8962" width="9" style="43"/>
    <col min="8963" max="8963" width="63.3984375" style="43" customWidth="1"/>
    <col min="8964" max="8964" width="38.296875" style="43" customWidth="1"/>
    <col min="8965" max="8965" width="10.19921875" style="43" customWidth="1"/>
    <col min="8966" max="8966" width="9" style="43"/>
    <col min="8967" max="8967" width="21.19921875" style="43" customWidth="1"/>
    <col min="8968" max="9218" width="9" style="43"/>
    <col min="9219" max="9219" width="63.3984375" style="43" customWidth="1"/>
    <col min="9220" max="9220" width="38.296875" style="43" customWidth="1"/>
    <col min="9221" max="9221" width="10.19921875" style="43" customWidth="1"/>
    <col min="9222" max="9222" width="9" style="43"/>
    <col min="9223" max="9223" width="21.19921875" style="43" customWidth="1"/>
    <col min="9224" max="9474" width="9" style="43"/>
    <col min="9475" max="9475" width="63.3984375" style="43" customWidth="1"/>
    <col min="9476" max="9476" width="38.296875" style="43" customWidth="1"/>
    <col min="9477" max="9477" width="10.19921875" style="43" customWidth="1"/>
    <col min="9478" max="9478" width="9" style="43"/>
    <col min="9479" max="9479" width="21.19921875" style="43" customWidth="1"/>
    <col min="9480" max="9730" width="9" style="43"/>
    <col min="9731" max="9731" width="63.3984375" style="43" customWidth="1"/>
    <col min="9732" max="9732" width="38.296875" style="43" customWidth="1"/>
    <col min="9733" max="9733" width="10.19921875" style="43" customWidth="1"/>
    <col min="9734" max="9734" width="9" style="43"/>
    <col min="9735" max="9735" width="21.19921875" style="43" customWidth="1"/>
    <col min="9736" max="9986" width="9" style="43"/>
    <col min="9987" max="9987" width="63.3984375" style="43" customWidth="1"/>
    <col min="9988" max="9988" width="38.296875" style="43" customWidth="1"/>
    <col min="9989" max="9989" width="10.19921875" style="43" customWidth="1"/>
    <col min="9990" max="9990" width="9" style="43"/>
    <col min="9991" max="9991" width="21.19921875" style="43" customWidth="1"/>
    <col min="9992" max="10242" width="9" style="43"/>
    <col min="10243" max="10243" width="63.3984375" style="43" customWidth="1"/>
    <col min="10244" max="10244" width="38.296875" style="43" customWidth="1"/>
    <col min="10245" max="10245" width="10.19921875" style="43" customWidth="1"/>
    <col min="10246" max="10246" width="9" style="43"/>
    <col min="10247" max="10247" width="21.19921875" style="43" customWidth="1"/>
    <col min="10248" max="10498" width="9" style="43"/>
    <col min="10499" max="10499" width="63.3984375" style="43" customWidth="1"/>
    <col min="10500" max="10500" width="38.296875" style="43" customWidth="1"/>
    <col min="10501" max="10501" width="10.19921875" style="43" customWidth="1"/>
    <col min="10502" max="10502" width="9" style="43"/>
    <col min="10503" max="10503" width="21.19921875" style="43" customWidth="1"/>
    <col min="10504" max="10754" width="9" style="43"/>
    <col min="10755" max="10755" width="63.3984375" style="43" customWidth="1"/>
    <col min="10756" max="10756" width="38.296875" style="43" customWidth="1"/>
    <col min="10757" max="10757" width="10.19921875" style="43" customWidth="1"/>
    <col min="10758" max="10758" width="9" style="43"/>
    <col min="10759" max="10759" width="21.19921875" style="43" customWidth="1"/>
    <col min="10760" max="11010" width="9" style="43"/>
    <col min="11011" max="11011" width="63.3984375" style="43" customWidth="1"/>
    <col min="11012" max="11012" width="38.296875" style="43" customWidth="1"/>
    <col min="11013" max="11013" width="10.19921875" style="43" customWidth="1"/>
    <col min="11014" max="11014" width="9" style="43"/>
    <col min="11015" max="11015" width="21.19921875" style="43" customWidth="1"/>
    <col min="11016" max="11266" width="9" style="43"/>
    <col min="11267" max="11267" width="63.3984375" style="43" customWidth="1"/>
    <col min="11268" max="11268" width="38.296875" style="43" customWidth="1"/>
    <col min="11269" max="11269" width="10.19921875" style="43" customWidth="1"/>
    <col min="11270" max="11270" width="9" style="43"/>
    <col min="11271" max="11271" width="21.19921875" style="43" customWidth="1"/>
    <col min="11272" max="11522" width="9" style="43"/>
    <col min="11523" max="11523" width="63.3984375" style="43" customWidth="1"/>
    <col min="11524" max="11524" width="38.296875" style="43" customWidth="1"/>
    <col min="11525" max="11525" width="10.19921875" style="43" customWidth="1"/>
    <col min="11526" max="11526" width="9" style="43"/>
    <col min="11527" max="11527" width="21.19921875" style="43" customWidth="1"/>
    <col min="11528" max="11778" width="9" style="43"/>
    <col min="11779" max="11779" width="63.3984375" style="43" customWidth="1"/>
    <col min="11780" max="11780" width="38.296875" style="43" customWidth="1"/>
    <col min="11781" max="11781" width="10.19921875" style="43" customWidth="1"/>
    <col min="11782" max="11782" width="9" style="43"/>
    <col min="11783" max="11783" width="21.19921875" style="43" customWidth="1"/>
    <col min="11784" max="12034" width="9" style="43"/>
    <col min="12035" max="12035" width="63.3984375" style="43" customWidth="1"/>
    <col min="12036" max="12036" width="38.296875" style="43" customWidth="1"/>
    <col min="12037" max="12037" width="10.19921875" style="43" customWidth="1"/>
    <col min="12038" max="12038" width="9" style="43"/>
    <col min="12039" max="12039" width="21.19921875" style="43" customWidth="1"/>
    <col min="12040" max="12290" width="9" style="43"/>
    <col min="12291" max="12291" width="63.3984375" style="43" customWidth="1"/>
    <col min="12292" max="12292" width="38.296875" style="43" customWidth="1"/>
    <col min="12293" max="12293" width="10.19921875" style="43" customWidth="1"/>
    <col min="12294" max="12294" width="9" style="43"/>
    <col min="12295" max="12295" width="21.19921875" style="43" customWidth="1"/>
    <col min="12296" max="12546" width="9" style="43"/>
    <col min="12547" max="12547" width="63.3984375" style="43" customWidth="1"/>
    <col min="12548" max="12548" width="38.296875" style="43" customWidth="1"/>
    <col min="12549" max="12549" width="10.19921875" style="43" customWidth="1"/>
    <col min="12550" max="12550" width="9" style="43"/>
    <col min="12551" max="12551" width="21.19921875" style="43" customWidth="1"/>
    <col min="12552" max="12802" width="9" style="43"/>
    <col min="12803" max="12803" width="63.3984375" style="43" customWidth="1"/>
    <col min="12804" max="12804" width="38.296875" style="43" customWidth="1"/>
    <col min="12805" max="12805" width="10.19921875" style="43" customWidth="1"/>
    <col min="12806" max="12806" width="9" style="43"/>
    <col min="12807" max="12807" width="21.19921875" style="43" customWidth="1"/>
    <col min="12808" max="13058" width="9" style="43"/>
    <col min="13059" max="13059" width="63.3984375" style="43" customWidth="1"/>
    <col min="13060" max="13060" width="38.296875" style="43" customWidth="1"/>
    <col min="13061" max="13061" width="10.19921875" style="43" customWidth="1"/>
    <col min="13062" max="13062" width="9" style="43"/>
    <col min="13063" max="13063" width="21.19921875" style="43" customWidth="1"/>
    <col min="13064" max="13314" width="9" style="43"/>
    <col min="13315" max="13315" width="63.3984375" style="43" customWidth="1"/>
    <col min="13316" max="13316" width="38.296875" style="43" customWidth="1"/>
    <col min="13317" max="13317" width="10.19921875" style="43" customWidth="1"/>
    <col min="13318" max="13318" width="9" style="43"/>
    <col min="13319" max="13319" width="21.19921875" style="43" customWidth="1"/>
    <col min="13320" max="13570" width="9" style="43"/>
    <col min="13571" max="13571" width="63.3984375" style="43" customWidth="1"/>
    <col min="13572" max="13572" width="38.296875" style="43" customWidth="1"/>
    <col min="13573" max="13573" width="10.19921875" style="43" customWidth="1"/>
    <col min="13574" max="13574" width="9" style="43"/>
    <col min="13575" max="13575" width="21.19921875" style="43" customWidth="1"/>
    <col min="13576" max="13826" width="9" style="43"/>
    <col min="13827" max="13827" width="63.3984375" style="43" customWidth="1"/>
    <col min="13828" max="13828" width="38.296875" style="43" customWidth="1"/>
    <col min="13829" max="13829" width="10.19921875" style="43" customWidth="1"/>
    <col min="13830" max="13830" width="9" style="43"/>
    <col min="13831" max="13831" width="21.19921875" style="43" customWidth="1"/>
    <col min="13832" max="14082" width="9" style="43"/>
    <col min="14083" max="14083" width="63.3984375" style="43" customWidth="1"/>
    <col min="14084" max="14084" width="38.296875" style="43" customWidth="1"/>
    <col min="14085" max="14085" width="10.19921875" style="43" customWidth="1"/>
    <col min="14086" max="14086" width="9" style="43"/>
    <col min="14087" max="14087" width="21.19921875" style="43" customWidth="1"/>
    <col min="14088" max="14338" width="9" style="43"/>
    <col min="14339" max="14339" width="63.3984375" style="43" customWidth="1"/>
    <col min="14340" max="14340" width="38.296875" style="43" customWidth="1"/>
    <col min="14341" max="14341" width="10.19921875" style="43" customWidth="1"/>
    <col min="14342" max="14342" width="9" style="43"/>
    <col min="14343" max="14343" width="21.19921875" style="43" customWidth="1"/>
    <col min="14344" max="14594" width="9" style="43"/>
    <col min="14595" max="14595" width="63.3984375" style="43" customWidth="1"/>
    <col min="14596" max="14596" width="38.296875" style="43" customWidth="1"/>
    <col min="14597" max="14597" width="10.19921875" style="43" customWidth="1"/>
    <col min="14598" max="14598" width="9" style="43"/>
    <col min="14599" max="14599" width="21.19921875" style="43" customWidth="1"/>
    <col min="14600" max="14850" width="9" style="43"/>
    <col min="14851" max="14851" width="63.3984375" style="43" customWidth="1"/>
    <col min="14852" max="14852" width="38.296875" style="43" customWidth="1"/>
    <col min="14853" max="14853" width="10.19921875" style="43" customWidth="1"/>
    <col min="14854" max="14854" width="9" style="43"/>
    <col min="14855" max="14855" width="21.19921875" style="43" customWidth="1"/>
    <col min="14856" max="15106" width="9" style="43"/>
    <col min="15107" max="15107" width="63.3984375" style="43" customWidth="1"/>
    <col min="15108" max="15108" width="38.296875" style="43" customWidth="1"/>
    <col min="15109" max="15109" width="10.19921875" style="43" customWidth="1"/>
    <col min="15110" max="15110" width="9" style="43"/>
    <col min="15111" max="15111" width="21.19921875" style="43" customWidth="1"/>
    <col min="15112" max="15362" width="9" style="43"/>
    <col min="15363" max="15363" width="63.3984375" style="43" customWidth="1"/>
    <col min="15364" max="15364" width="38.296875" style="43" customWidth="1"/>
    <col min="15365" max="15365" width="10.19921875" style="43" customWidth="1"/>
    <col min="15366" max="15366" width="9" style="43"/>
    <col min="15367" max="15367" width="21.19921875" style="43" customWidth="1"/>
    <col min="15368" max="15618" width="9" style="43"/>
    <col min="15619" max="15619" width="63.3984375" style="43" customWidth="1"/>
    <col min="15620" max="15620" width="38.296875" style="43" customWidth="1"/>
    <col min="15621" max="15621" width="10.19921875" style="43" customWidth="1"/>
    <col min="15622" max="15622" width="9" style="43"/>
    <col min="15623" max="15623" width="21.19921875" style="43" customWidth="1"/>
    <col min="15624" max="15874" width="9" style="43"/>
    <col min="15875" max="15875" width="63.3984375" style="43" customWidth="1"/>
    <col min="15876" max="15876" width="38.296875" style="43" customWidth="1"/>
    <col min="15877" max="15877" width="10.19921875" style="43" customWidth="1"/>
    <col min="15878" max="15878" width="9" style="43"/>
    <col min="15879" max="15879" width="21.19921875" style="43" customWidth="1"/>
    <col min="15880" max="16130" width="9" style="43"/>
    <col min="16131" max="16131" width="63.3984375" style="43" customWidth="1"/>
    <col min="16132" max="16132" width="38.296875" style="43" customWidth="1"/>
    <col min="16133" max="16133" width="10.19921875" style="43" customWidth="1"/>
    <col min="16134" max="16134" width="9" style="43"/>
    <col min="16135" max="16135" width="21.19921875" style="43" customWidth="1"/>
    <col min="16136" max="16384" width="9" style="43"/>
  </cols>
  <sheetData>
    <row r="1" spans="1:36" ht="18.75" hidden="1" customHeight="1" x14ac:dyDescent="0.35"/>
    <row r="2" spans="1:36" ht="12.6" customHeight="1" x14ac:dyDescent="0.35"/>
    <row r="3" spans="1:36" ht="21.75" customHeight="1" x14ac:dyDescent="0.35">
      <c r="C3" s="134" t="s">
        <v>773</v>
      </c>
      <c r="D3" s="134"/>
      <c r="E3" s="134"/>
      <c r="F3" s="134"/>
    </row>
    <row r="4" spans="1:36" s="49" customFormat="1" ht="25.2" customHeight="1" x14ac:dyDescent="0.35">
      <c r="A4" s="47"/>
      <c r="B4" s="47"/>
      <c r="C4" s="135" t="s">
        <v>4</v>
      </c>
      <c r="D4" s="135"/>
      <c r="E4" s="135"/>
      <c r="F4" s="135"/>
      <c r="G4" s="48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</row>
    <row r="5" spans="1:36" s="49" customFormat="1" ht="25.2" customHeight="1" x14ac:dyDescent="0.35">
      <c r="A5" s="47"/>
      <c r="B5" s="47"/>
      <c r="C5" s="131"/>
      <c r="D5" s="131"/>
      <c r="E5" s="131"/>
      <c r="F5" s="131"/>
      <c r="G5" s="48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</row>
    <row r="6" spans="1:36" x14ac:dyDescent="0.35">
      <c r="C6" s="132" t="s">
        <v>15</v>
      </c>
      <c r="D6" s="132"/>
      <c r="E6" s="132"/>
      <c r="F6" s="132"/>
    </row>
    <row r="7" spans="1:36" x14ac:dyDescent="0.35">
      <c r="C7" s="136"/>
      <c r="D7" s="137"/>
      <c r="E7" s="137"/>
      <c r="F7" s="138"/>
    </row>
    <row r="8" spans="1:36" x14ac:dyDescent="0.35">
      <c r="C8" s="51" t="s">
        <v>774</v>
      </c>
      <c r="D8" s="50" t="s">
        <v>775</v>
      </c>
      <c r="E8" s="52">
        <f>1.8*3.6</f>
        <v>6.48</v>
      </c>
      <c r="F8" s="51" t="s">
        <v>39</v>
      </c>
    </row>
    <row r="9" spans="1:36" x14ac:dyDescent="0.35">
      <c r="C9" s="51" t="s">
        <v>776</v>
      </c>
      <c r="D9" s="50" t="s">
        <v>777</v>
      </c>
      <c r="E9" s="52">
        <v>3</v>
      </c>
      <c r="F9" s="51" t="s">
        <v>778</v>
      </c>
    </row>
    <row r="10" spans="1:36" x14ac:dyDescent="0.35">
      <c r="C10" s="131"/>
      <c r="D10" s="131"/>
      <c r="E10" s="131"/>
      <c r="F10" s="131"/>
    </row>
    <row r="11" spans="1:36" x14ac:dyDescent="0.35">
      <c r="C11" s="132" t="s">
        <v>17</v>
      </c>
      <c r="D11" s="132"/>
      <c r="E11" s="132"/>
      <c r="F11" s="132"/>
      <c r="G11" s="46">
        <v>1</v>
      </c>
    </row>
    <row r="12" spans="1:36" x14ac:dyDescent="0.35">
      <c r="C12" s="131"/>
      <c r="D12" s="131"/>
      <c r="E12" s="131"/>
      <c r="F12" s="131"/>
    </row>
    <row r="13" spans="1:36" x14ac:dyDescent="0.35">
      <c r="C13" s="133" t="s">
        <v>779</v>
      </c>
      <c r="D13" s="133"/>
      <c r="E13" s="133"/>
      <c r="F13" s="133"/>
    </row>
    <row r="14" spans="1:36" x14ac:dyDescent="0.35">
      <c r="C14" s="53" t="s">
        <v>780</v>
      </c>
      <c r="D14" s="128">
        <v>155</v>
      </c>
      <c r="E14" s="128"/>
      <c r="F14" s="53" t="s">
        <v>238</v>
      </c>
    </row>
    <row r="15" spans="1:36" x14ac:dyDescent="0.35">
      <c r="C15" s="53" t="s">
        <v>781</v>
      </c>
      <c r="D15" s="128">
        <v>6</v>
      </c>
      <c r="E15" s="128"/>
      <c r="F15" s="53" t="s">
        <v>238</v>
      </c>
    </row>
    <row r="16" spans="1:36" x14ac:dyDescent="0.35">
      <c r="C16" s="53" t="s">
        <v>782</v>
      </c>
      <c r="D16" s="128">
        <v>0</v>
      </c>
      <c r="E16" s="128"/>
      <c r="F16" s="53" t="s">
        <v>783</v>
      </c>
    </row>
    <row r="17" spans="3:11" x14ac:dyDescent="0.35">
      <c r="C17" s="53" t="s">
        <v>784</v>
      </c>
      <c r="D17" s="128">
        <v>0</v>
      </c>
      <c r="E17" s="128"/>
      <c r="F17" s="53" t="s">
        <v>238</v>
      </c>
    </row>
    <row r="18" spans="3:11" x14ac:dyDescent="0.35">
      <c r="C18" s="53" t="s">
        <v>785</v>
      </c>
      <c r="D18" s="128">
        <v>0</v>
      </c>
      <c r="E18" s="128"/>
      <c r="F18" s="53" t="s">
        <v>238</v>
      </c>
    </row>
    <row r="19" spans="3:11" x14ac:dyDescent="0.35">
      <c r="C19" s="53" t="s">
        <v>786</v>
      </c>
      <c r="D19" s="128">
        <v>1</v>
      </c>
      <c r="E19" s="128"/>
      <c r="F19" s="53" t="s">
        <v>783</v>
      </c>
    </row>
    <row r="20" spans="3:11" x14ac:dyDescent="0.35">
      <c r="C20" s="53" t="s">
        <v>787</v>
      </c>
      <c r="D20" s="129">
        <v>0</v>
      </c>
      <c r="E20" s="130"/>
      <c r="F20" s="53"/>
    </row>
    <row r="21" spans="3:11" x14ac:dyDescent="0.35">
      <c r="C21" s="53" t="s">
        <v>788</v>
      </c>
      <c r="D21" s="128">
        <v>6</v>
      </c>
      <c r="E21" s="128"/>
      <c r="F21" s="53" t="s">
        <v>238</v>
      </c>
    </row>
    <row r="22" spans="3:11" s="54" customFormat="1" ht="15.6" x14ac:dyDescent="0.25">
      <c r="C22" s="53" t="s">
        <v>789</v>
      </c>
      <c r="D22" s="128">
        <v>0</v>
      </c>
      <c r="E22" s="128"/>
      <c r="F22" s="53" t="s">
        <v>783</v>
      </c>
      <c r="J22" s="55"/>
      <c r="K22" s="56"/>
    </row>
    <row r="23" spans="3:11" s="54" customFormat="1" ht="15.6" x14ac:dyDescent="0.25">
      <c r="C23" s="53" t="s">
        <v>790</v>
      </c>
      <c r="D23" s="128">
        <v>1</v>
      </c>
      <c r="E23" s="128"/>
      <c r="F23" s="53" t="s">
        <v>783</v>
      </c>
      <c r="J23" s="55"/>
      <c r="K23" s="56"/>
    </row>
    <row r="24" spans="3:11" x14ac:dyDescent="0.35">
      <c r="C24" s="131"/>
      <c r="D24" s="131"/>
      <c r="E24" s="131"/>
      <c r="F24" s="131"/>
    </row>
    <row r="25" spans="3:11" x14ac:dyDescent="0.35">
      <c r="C25" s="119" t="s">
        <v>791</v>
      </c>
      <c r="D25" s="119"/>
      <c r="E25" s="119"/>
      <c r="F25" s="119"/>
    </row>
    <row r="26" spans="3:11" x14ac:dyDescent="0.35">
      <c r="C26" s="57" t="s">
        <v>792</v>
      </c>
      <c r="D26" s="58" t="str">
        <f>""&amp;D14&amp;"m "</f>
        <v xml:space="preserve">155m </v>
      </c>
      <c r="E26" s="59">
        <f>D14</f>
        <v>155</v>
      </c>
      <c r="F26" s="58" t="s">
        <v>238</v>
      </c>
    </row>
    <row r="27" spans="3:11" x14ac:dyDescent="0.35">
      <c r="C27" s="125"/>
      <c r="D27" s="126"/>
      <c r="E27" s="126"/>
      <c r="F27" s="127"/>
    </row>
    <row r="28" spans="3:11" x14ac:dyDescent="0.35">
      <c r="C28" s="120" t="s">
        <v>793</v>
      </c>
      <c r="D28" s="121"/>
      <c r="E28" s="121"/>
      <c r="F28" s="122"/>
    </row>
    <row r="29" spans="3:11" ht="46.8" x14ac:dyDescent="0.35">
      <c r="C29" s="57" t="s">
        <v>794</v>
      </c>
      <c r="D29" s="58" t="str">
        <f>""&amp;D14&amp;"m x "&amp;D15&amp;"m + "&amp;D16&amp;" x ("&amp;D17&amp;" m x "&amp;D18&amp;" m)"</f>
        <v>155m x 6m + 0 x (0 m x 0 m)</v>
      </c>
      <c r="E29" s="59">
        <f>D14*D15+D16*(D17*D18)</f>
        <v>930</v>
      </c>
      <c r="F29" s="58" t="s">
        <v>39</v>
      </c>
      <c r="H29" s="60"/>
    </row>
    <row r="30" spans="3:11" x14ac:dyDescent="0.35">
      <c r="C30" s="124"/>
      <c r="D30" s="124"/>
      <c r="E30" s="124"/>
      <c r="F30" s="124"/>
    </row>
    <row r="31" spans="3:11" x14ac:dyDescent="0.35">
      <c r="C31" s="119" t="s">
        <v>795</v>
      </c>
      <c r="D31" s="119"/>
      <c r="E31" s="119"/>
      <c r="F31" s="119"/>
    </row>
    <row r="32" spans="3:11" ht="46.8" x14ac:dyDescent="0.35">
      <c r="C32" s="61" t="s">
        <v>796</v>
      </c>
      <c r="D32" s="58" t="str">
        <f>""&amp;D14&amp;"m x "&amp;D15&amp;"m + "&amp;D16&amp;" x ("&amp;D17&amp;"m x "&amp;D18&amp;"m)"</f>
        <v>155m x 6m + 0 x (0m x 0m)</v>
      </c>
      <c r="E32" s="62">
        <f>D14*D15+D16*(D17*D18)</f>
        <v>930</v>
      </c>
      <c r="F32" s="58" t="s">
        <v>39</v>
      </c>
    </row>
    <row r="33" spans="3:9" ht="46.8" x14ac:dyDescent="0.35">
      <c r="C33" s="61" t="s">
        <v>797</v>
      </c>
      <c r="D33" s="58" t="str">
        <f>D32</f>
        <v>155m x 6m + 0 x (0m x 0m)</v>
      </c>
      <c r="E33" s="62">
        <f>E32</f>
        <v>930</v>
      </c>
      <c r="F33" s="58" t="s">
        <v>39</v>
      </c>
    </row>
    <row r="34" spans="3:9" x14ac:dyDescent="0.35">
      <c r="C34" s="124"/>
      <c r="D34" s="124"/>
      <c r="E34" s="124"/>
      <c r="F34" s="124"/>
    </row>
    <row r="35" spans="3:9" x14ac:dyDescent="0.35">
      <c r="C35" s="119" t="s">
        <v>798</v>
      </c>
      <c r="D35" s="119"/>
      <c r="E35" s="119"/>
      <c r="F35" s="119"/>
    </row>
    <row r="36" spans="3:9" ht="93.6" x14ac:dyDescent="0.35">
      <c r="C36" s="57" t="s">
        <v>799</v>
      </c>
      <c r="D36" s="63" t="str">
        <f>""&amp;D14&amp;"m x 2 + "&amp;D16&amp;" x ("&amp;D17&amp;" m x 2) - "&amp;D19&amp;" x "&amp;D21&amp;" m x 1 - "&amp;D20&amp;" x "&amp;D21&amp;" x 2 - "&amp;D16&amp;" x "&amp;D18&amp;""</f>
        <v>155m x 2 + 0 x (0 m x 2) - 1 x 6 m x 1 - 0 x 6 x 2 - 0 x 0</v>
      </c>
      <c r="E36" s="62">
        <f>D14*2+D16*D17*2-(D19*D21*1)-(D20*D21*2)-D16*D18</f>
        <v>304</v>
      </c>
      <c r="F36" s="58" t="s">
        <v>238</v>
      </c>
      <c r="H36" s="60"/>
      <c r="I36" s="60"/>
    </row>
    <row r="37" spans="3:9" ht="31.2" x14ac:dyDescent="0.35">
      <c r="C37" s="61" t="s">
        <v>800</v>
      </c>
      <c r="D37" s="58" t="str">
        <f>"6m x 2 + "&amp;D16&amp;" x "&amp;D18&amp;"m"</f>
        <v>6m x 2 + 0 x 0m</v>
      </c>
      <c r="E37" s="62">
        <v>12</v>
      </c>
      <c r="F37" s="58" t="s">
        <v>238</v>
      </c>
      <c r="H37" s="60"/>
    </row>
    <row r="38" spans="3:9" ht="93.6" x14ac:dyDescent="0.35">
      <c r="C38" s="61" t="s">
        <v>801</v>
      </c>
      <c r="D38" s="64" t="str">
        <f>""&amp;D14&amp;"m x 2 + "&amp;D16&amp;" x ("&amp;D17&amp;" m x 2) - "&amp;D19&amp;" x "&amp;D21&amp;" m x 1 - "&amp;D20&amp;" x "&amp;D21&amp;" x 2  - "&amp;D16&amp;" x "&amp;D18&amp;""""</f>
        <v>155m x 2 + 0 x (0 m x 2) - 1 x 6 m x 1 - 0 x 6 x 2  - 0 x 0"</v>
      </c>
      <c r="E38" s="62">
        <f>D14*2+D16*D17*2-(D19*D21*1)-(D20*D21*2)-D16*D18</f>
        <v>304</v>
      </c>
      <c r="F38" s="58" t="s">
        <v>238</v>
      </c>
      <c r="G38" s="65"/>
    </row>
    <row r="39" spans="3:9" x14ac:dyDescent="0.35">
      <c r="C39" s="125"/>
      <c r="D39" s="126"/>
      <c r="E39" s="126"/>
      <c r="F39" s="127"/>
      <c r="G39" s="65"/>
    </row>
    <row r="40" spans="3:9" x14ac:dyDescent="0.35">
      <c r="C40" s="119" t="s">
        <v>802</v>
      </c>
      <c r="D40" s="119"/>
      <c r="E40" s="119"/>
      <c r="F40" s="119"/>
    </row>
    <row r="41" spans="3:9" ht="31.2" x14ac:dyDescent="0.35">
      <c r="C41" s="57" t="s">
        <v>77</v>
      </c>
      <c r="D41" s="58" t="str">
        <f>""&amp;D23&amp;" unidade"</f>
        <v>1 unidade</v>
      </c>
      <c r="E41" s="62">
        <v>1</v>
      </c>
      <c r="F41" s="58" t="s">
        <v>803</v>
      </c>
    </row>
    <row r="42" spans="3:9" x14ac:dyDescent="0.35">
      <c r="C42" s="57" t="s">
        <v>81</v>
      </c>
      <c r="D42" s="58" t="str">
        <f>""&amp;D22&amp;" unidade"</f>
        <v>0 unidade</v>
      </c>
      <c r="E42" s="62">
        <f>D22</f>
        <v>0</v>
      </c>
      <c r="F42" s="58" t="s">
        <v>803</v>
      </c>
    </row>
    <row r="43" spans="3:9" x14ac:dyDescent="0.35">
      <c r="C43" s="66"/>
      <c r="D43" s="67"/>
      <c r="E43" s="68"/>
      <c r="F43" s="69"/>
    </row>
    <row r="44" spans="3:9" x14ac:dyDescent="0.35">
      <c r="C44" s="120" t="s">
        <v>804</v>
      </c>
      <c r="D44" s="121"/>
      <c r="E44" s="121"/>
      <c r="F44" s="122"/>
    </row>
    <row r="45" spans="3:9" ht="46.8" x14ac:dyDescent="0.35">
      <c r="C45" s="57" t="s">
        <v>805</v>
      </c>
      <c r="D45" s="58" t="str">
        <f>D32</f>
        <v>155m x 6m + 0 x (0m x 0m)</v>
      </c>
      <c r="E45" s="59">
        <f>E32</f>
        <v>930</v>
      </c>
      <c r="F45" s="58" t="s">
        <v>39</v>
      </c>
      <c r="H45" s="60"/>
    </row>
    <row r="46" spans="3:9" x14ac:dyDescent="0.35">
      <c r="C46" s="125"/>
      <c r="D46" s="126"/>
      <c r="E46" s="126"/>
      <c r="F46" s="127"/>
    </row>
    <row r="47" spans="3:9" x14ac:dyDescent="0.35">
      <c r="C47" s="132" t="s">
        <v>19</v>
      </c>
      <c r="D47" s="132"/>
      <c r="E47" s="132"/>
      <c r="F47" s="132"/>
      <c r="G47" s="46">
        <v>2</v>
      </c>
    </row>
    <row r="48" spans="3:9" x14ac:dyDescent="0.35">
      <c r="C48" s="131"/>
      <c r="D48" s="131"/>
      <c r="E48" s="131"/>
      <c r="F48" s="131"/>
    </row>
    <row r="49" spans="3:11" x14ac:dyDescent="0.35">
      <c r="C49" s="133" t="s">
        <v>779</v>
      </c>
      <c r="D49" s="133"/>
      <c r="E49" s="133"/>
      <c r="F49" s="133"/>
    </row>
    <row r="50" spans="3:11" x14ac:dyDescent="0.35">
      <c r="C50" s="53" t="s">
        <v>780</v>
      </c>
      <c r="D50" s="128">
        <v>272</v>
      </c>
      <c r="E50" s="128"/>
      <c r="F50" s="53" t="s">
        <v>238</v>
      </c>
    </row>
    <row r="51" spans="3:11" x14ac:dyDescent="0.35">
      <c r="C51" s="53" t="s">
        <v>781</v>
      </c>
      <c r="D51" s="128">
        <v>6</v>
      </c>
      <c r="E51" s="128"/>
      <c r="F51" s="53" t="s">
        <v>238</v>
      </c>
    </row>
    <row r="52" spans="3:11" x14ac:dyDescent="0.35">
      <c r="C52" s="53" t="s">
        <v>782</v>
      </c>
      <c r="D52" s="128">
        <v>0</v>
      </c>
      <c r="E52" s="128"/>
      <c r="F52" s="53" t="s">
        <v>783</v>
      </c>
    </row>
    <row r="53" spans="3:11" x14ac:dyDescent="0.35">
      <c r="C53" s="53" t="s">
        <v>784</v>
      </c>
      <c r="D53" s="128">
        <v>0</v>
      </c>
      <c r="E53" s="128"/>
      <c r="F53" s="53" t="s">
        <v>238</v>
      </c>
    </row>
    <row r="54" spans="3:11" x14ac:dyDescent="0.35">
      <c r="C54" s="53" t="s">
        <v>785</v>
      </c>
      <c r="D54" s="128">
        <v>0</v>
      </c>
      <c r="E54" s="128"/>
      <c r="F54" s="53" t="s">
        <v>238</v>
      </c>
    </row>
    <row r="55" spans="3:11" x14ac:dyDescent="0.35">
      <c r="C55" s="53" t="s">
        <v>786</v>
      </c>
      <c r="D55" s="128">
        <v>0</v>
      </c>
      <c r="E55" s="128"/>
      <c r="F55" s="53" t="s">
        <v>783</v>
      </c>
    </row>
    <row r="56" spans="3:11" x14ac:dyDescent="0.35">
      <c r="C56" s="53" t="s">
        <v>787</v>
      </c>
      <c r="D56" s="129">
        <v>0</v>
      </c>
      <c r="E56" s="130"/>
      <c r="F56" s="53"/>
    </row>
    <row r="57" spans="3:11" x14ac:dyDescent="0.35">
      <c r="C57" s="53" t="s">
        <v>788</v>
      </c>
      <c r="D57" s="128">
        <v>0</v>
      </c>
      <c r="E57" s="128"/>
      <c r="F57" s="53" t="s">
        <v>238</v>
      </c>
    </row>
    <row r="58" spans="3:11" s="54" customFormat="1" ht="15.6" x14ac:dyDescent="0.25">
      <c r="C58" s="53" t="s">
        <v>789</v>
      </c>
      <c r="D58" s="128">
        <v>2</v>
      </c>
      <c r="E58" s="128"/>
      <c r="F58" s="53" t="s">
        <v>783</v>
      </c>
      <c r="J58" s="55"/>
      <c r="K58" s="56"/>
    </row>
    <row r="59" spans="3:11" s="54" customFormat="1" ht="15.6" x14ac:dyDescent="0.25">
      <c r="C59" s="53" t="s">
        <v>790</v>
      </c>
      <c r="D59" s="128">
        <v>2</v>
      </c>
      <c r="E59" s="128"/>
      <c r="F59" s="53" t="s">
        <v>783</v>
      </c>
      <c r="J59" s="55"/>
      <c r="K59" s="56"/>
    </row>
    <row r="60" spans="3:11" x14ac:dyDescent="0.35">
      <c r="C60" s="131"/>
      <c r="D60" s="131"/>
      <c r="E60" s="131"/>
      <c r="F60" s="131"/>
    </row>
    <row r="61" spans="3:11" x14ac:dyDescent="0.35">
      <c r="C61" s="119" t="s">
        <v>791</v>
      </c>
      <c r="D61" s="119"/>
      <c r="E61" s="119"/>
      <c r="F61" s="119"/>
    </row>
    <row r="62" spans="3:11" x14ac:dyDescent="0.35">
      <c r="C62" s="57" t="s">
        <v>792</v>
      </c>
      <c r="D62" s="58" t="str">
        <f>""&amp;D50&amp;"m "</f>
        <v xml:space="preserve">272m </v>
      </c>
      <c r="E62" s="59">
        <f>D50</f>
        <v>272</v>
      </c>
      <c r="F62" s="58" t="s">
        <v>238</v>
      </c>
    </row>
    <row r="63" spans="3:11" x14ac:dyDescent="0.35">
      <c r="C63" s="125"/>
      <c r="D63" s="126"/>
      <c r="E63" s="126"/>
      <c r="F63" s="127"/>
    </row>
    <row r="64" spans="3:11" x14ac:dyDescent="0.35">
      <c r="C64" s="119" t="s">
        <v>793</v>
      </c>
      <c r="D64" s="119"/>
      <c r="E64" s="119"/>
      <c r="F64" s="119"/>
    </row>
    <row r="65" spans="3:9" ht="46.8" x14ac:dyDescent="0.35">
      <c r="C65" s="57" t="s">
        <v>794</v>
      </c>
      <c r="D65" s="58" t="str">
        <f>""&amp;D50&amp;"m x "&amp;D51&amp;"m + "&amp;D52&amp;" x ("&amp;D53&amp;" m x "&amp;D54&amp;" m)"</f>
        <v>272m x 6m + 0 x (0 m x 0 m)</v>
      </c>
      <c r="E65" s="59">
        <f>D50*D51+D52*(D53*D54)</f>
        <v>1632</v>
      </c>
      <c r="F65" s="58" t="s">
        <v>39</v>
      </c>
    </row>
    <row r="66" spans="3:9" x14ac:dyDescent="0.35">
      <c r="C66" s="124"/>
      <c r="D66" s="124"/>
      <c r="E66" s="124"/>
      <c r="F66" s="124"/>
    </row>
    <row r="67" spans="3:9" x14ac:dyDescent="0.35">
      <c r="C67" s="119" t="s">
        <v>795</v>
      </c>
      <c r="D67" s="119"/>
      <c r="E67" s="119"/>
      <c r="F67" s="119"/>
    </row>
    <row r="68" spans="3:9" ht="46.8" x14ac:dyDescent="0.35">
      <c r="C68" s="61" t="s">
        <v>796</v>
      </c>
      <c r="D68" s="58" t="str">
        <f>""&amp;D50&amp;"m x "&amp;D51&amp;"m + "&amp;D52&amp;" x ("&amp;D53&amp;"m x "&amp;D54&amp;"m)"</f>
        <v>272m x 6m + 0 x (0m x 0m)</v>
      </c>
      <c r="E68" s="62">
        <f>D50*D51+D52*(D53*D54)</f>
        <v>1632</v>
      </c>
      <c r="F68" s="58" t="s">
        <v>39</v>
      </c>
    </row>
    <row r="69" spans="3:9" ht="46.8" x14ac:dyDescent="0.35">
      <c r="C69" s="61" t="s">
        <v>797</v>
      </c>
      <c r="D69" s="58" t="str">
        <f>D68</f>
        <v>272m x 6m + 0 x (0m x 0m)</v>
      </c>
      <c r="E69" s="62">
        <f>E68</f>
        <v>1632</v>
      </c>
      <c r="F69" s="58" t="s">
        <v>39</v>
      </c>
    </row>
    <row r="70" spans="3:9" x14ac:dyDescent="0.35">
      <c r="C70" s="124"/>
      <c r="D70" s="124"/>
      <c r="E70" s="124"/>
      <c r="F70" s="124"/>
    </row>
    <row r="71" spans="3:9" x14ac:dyDescent="0.35">
      <c r="C71" s="119" t="s">
        <v>798</v>
      </c>
      <c r="D71" s="119"/>
      <c r="E71" s="119"/>
      <c r="F71" s="119"/>
    </row>
    <row r="72" spans="3:9" ht="93.6" x14ac:dyDescent="0.35">
      <c r="C72" s="57" t="s">
        <v>799</v>
      </c>
      <c r="D72" s="63" t="str">
        <f>""&amp;D50&amp;"m x 2 + "&amp;D52&amp;" x ("&amp;D53&amp;" m x 2) - "&amp;D55&amp;" x "&amp;D57&amp;" m x 1 - "&amp;D56&amp;" x "&amp;D57&amp;" x 2 - "&amp;D52&amp;" x "&amp;D54&amp;""</f>
        <v>272m x 2 + 0 x (0 m x 2) - 0 x 0 m x 1 - 0 x 0 x 2 - 0 x 0</v>
      </c>
      <c r="E72" s="62">
        <f>D50*2+D52*D53*2-(D55*D57*1)-(D56*D57*2)-D52*D54</f>
        <v>544</v>
      </c>
      <c r="F72" s="58" t="s">
        <v>238</v>
      </c>
      <c r="H72" s="60"/>
      <c r="I72" s="60"/>
    </row>
    <row r="73" spans="3:9" ht="31.2" x14ac:dyDescent="0.35">
      <c r="C73" s="61" t="s">
        <v>800</v>
      </c>
      <c r="D73" s="58" t="str">
        <f>"6m x 0 + "&amp;D52&amp;" x "&amp;D54&amp;"m"</f>
        <v>6m x 0 + 0 x 0m</v>
      </c>
      <c r="E73" s="62">
        <v>0</v>
      </c>
      <c r="F73" s="58" t="s">
        <v>238</v>
      </c>
      <c r="H73" s="60"/>
    </row>
    <row r="74" spans="3:9" ht="93.6" x14ac:dyDescent="0.35">
      <c r="C74" s="61" t="s">
        <v>801</v>
      </c>
      <c r="D74" s="64" t="str">
        <f>""&amp;D50&amp;"m x 2 + "&amp;D52&amp;" x ("&amp;D53&amp;" m x 2) - "&amp;D55&amp;" x "&amp;D57&amp;" m x 1 - "&amp;D56&amp;" x "&amp;D57&amp;" x 2  - "&amp;D52&amp;" x "&amp;D54&amp;""""</f>
        <v>272m x 2 + 0 x (0 m x 2) - 0 x 0 m x 1 - 0 x 0 x 2  - 0 x 0"</v>
      </c>
      <c r="E74" s="62">
        <f>D50*2+D52*D53*2-(D55*D57*1)-(D56*D57*2)-D52*D54</f>
        <v>544</v>
      </c>
      <c r="F74" s="58" t="s">
        <v>238</v>
      </c>
      <c r="G74" s="65"/>
    </row>
    <row r="75" spans="3:9" x14ac:dyDescent="0.35">
      <c r="C75" s="125"/>
      <c r="D75" s="126"/>
      <c r="E75" s="126"/>
      <c r="F75" s="127"/>
      <c r="G75" s="65"/>
    </row>
    <row r="76" spans="3:9" x14ac:dyDescent="0.35">
      <c r="C76" s="119" t="s">
        <v>802</v>
      </c>
      <c r="D76" s="119"/>
      <c r="E76" s="119"/>
      <c r="F76" s="119"/>
    </row>
    <row r="77" spans="3:9" ht="31.2" x14ac:dyDescent="0.35">
      <c r="C77" s="57" t="s">
        <v>77</v>
      </c>
      <c r="D77" s="58" t="str">
        <f>""&amp;D59&amp;" unidade"</f>
        <v>2 unidade</v>
      </c>
      <c r="E77" s="62">
        <f>D59</f>
        <v>2</v>
      </c>
      <c r="F77" s="58" t="s">
        <v>803</v>
      </c>
    </row>
    <row r="78" spans="3:9" x14ac:dyDescent="0.35">
      <c r="C78" s="57" t="s">
        <v>81</v>
      </c>
      <c r="D78" s="58" t="str">
        <f>""&amp;D58&amp;" unidade"</f>
        <v>2 unidade</v>
      </c>
      <c r="E78" s="62">
        <f>D58</f>
        <v>2</v>
      </c>
      <c r="F78" s="58" t="s">
        <v>803</v>
      </c>
    </row>
    <row r="79" spans="3:9" x14ac:dyDescent="0.35">
      <c r="C79" s="57"/>
      <c r="D79" s="58"/>
      <c r="E79" s="62"/>
      <c r="F79" s="58"/>
    </row>
    <row r="80" spans="3:9" x14ac:dyDescent="0.35">
      <c r="C80" s="120" t="s">
        <v>804</v>
      </c>
      <c r="D80" s="121"/>
      <c r="E80" s="121"/>
      <c r="F80" s="122"/>
    </row>
    <row r="81" spans="3:11" ht="46.8" x14ac:dyDescent="0.35">
      <c r="C81" s="57" t="s">
        <v>805</v>
      </c>
      <c r="D81" s="58" t="str">
        <f>D68</f>
        <v>272m x 6m + 0 x (0m x 0m)</v>
      </c>
      <c r="E81" s="59">
        <f>E68</f>
        <v>1632</v>
      </c>
      <c r="F81" s="58" t="s">
        <v>39</v>
      </c>
      <c r="H81" s="60"/>
    </row>
    <row r="82" spans="3:11" x14ac:dyDescent="0.35">
      <c r="C82" s="125"/>
      <c r="D82" s="126"/>
      <c r="E82" s="126"/>
      <c r="F82" s="127"/>
      <c r="H82" s="60"/>
    </row>
    <row r="83" spans="3:11" x14ac:dyDescent="0.35">
      <c r="C83" s="132" t="s">
        <v>21</v>
      </c>
      <c r="D83" s="132"/>
      <c r="E83" s="132"/>
      <c r="F83" s="132"/>
      <c r="G83" s="46">
        <v>3</v>
      </c>
    </row>
    <row r="84" spans="3:11" x14ac:dyDescent="0.35">
      <c r="C84" s="131"/>
      <c r="D84" s="131"/>
      <c r="E84" s="131"/>
      <c r="F84" s="131"/>
    </row>
    <row r="85" spans="3:11" x14ac:dyDescent="0.35">
      <c r="C85" s="133" t="s">
        <v>779</v>
      </c>
      <c r="D85" s="133"/>
      <c r="E85" s="133"/>
      <c r="F85" s="133"/>
    </row>
    <row r="86" spans="3:11" x14ac:dyDescent="0.35">
      <c r="C86" s="53" t="s">
        <v>780</v>
      </c>
      <c r="D86" s="128">
        <v>178</v>
      </c>
      <c r="E86" s="128"/>
      <c r="F86" s="53" t="s">
        <v>238</v>
      </c>
    </row>
    <row r="87" spans="3:11" x14ac:dyDescent="0.35">
      <c r="C87" s="53" t="s">
        <v>781</v>
      </c>
      <c r="D87" s="128">
        <v>5</v>
      </c>
      <c r="E87" s="128"/>
      <c r="F87" s="53" t="s">
        <v>238</v>
      </c>
    </row>
    <row r="88" spans="3:11" x14ac:dyDescent="0.35">
      <c r="C88" s="53" t="s">
        <v>782</v>
      </c>
      <c r="D88" s="128">
        <v>0</v>
      </c>
      <c r="E88" s="128"/>
      <c r="F88" s="53" t="s">
        <v>783</v>
      </c>
    </row>
    <row r="89" spans="3:11" x14ac:dyDescent="0.35">
      <c r="C89" s="53" t="s">
        <v>784</v>
      </c>
      <c r="D89" s="128">
        <v>0</v>
      </c>
      <c r="E89" s="128"/>
      <c r="F89" s="53" t="s">
        <v>238</v>
      </c>
    </row>
    <row r="90" spans="3:11" x14ac:dyDescent="0.35">
      <c r="C90" s="53" t="s">
        <v>785</v>
      </c>
      <c r="D90" s="128">
        <v>0</v>
      </c>
      <c r="E90" s="128"/>
      <c r="F90" s="53" t="s">
        <v>238</v>
      </c>
    </row>
    <row r="91" spans="3:11" x14ac:dyDescent="0.35">
      <c r="C91" s="53" t="s">
        <v>786</v>
      </c>
      <c r="D91" s="128">
        <v>0</v>
      </c>
      <c r="E91" s="128"/>
      <c r="F91" s="53" t="s">
        <v>783</v>
      </c>
    </row>
    <row r="92" spans="3:11" x14ac:dyDescent="0.35">
      <c r="C92" s="53" t="s">
        <v>787</v>
      </c>
      <c r="D92" s="129">
        <v>0</v>
      </c>
      <c r="E92" s="130"/>
      <c r="F92" s="53"/>
    </row>
    <row r="93" spans="3:11" x14ac:dyDescent="0.35">
      <c r="C93" s="53" t="s">
        <v>788</v>
      </c>
      <c r="D93" s="128">
        <v>0</v>
      </c>
      <c r="E93" s="128"/>
      <c r="F93" s="53" t="s">
        <v>238</v>
      </c>
    </row>
    <row r="94" spans="3:11" s="54" customFormat="1" ht="15.6" x14ac:dyDescent="0.25">
      <c r="C94" s="53" t="s">
        <v>789</v>
      </c>
      <c r="D94" s="128">
        <v>1</v>
      </c>
      <c r="E94" s="128"/>
      <c r="F94" s="53" t="s">
        <v>783</v>
      </c>
      <c r="J94" s="55"/>
      <c r="K94" s="56"/>
    </row>
    <row r="95" spans="3:11" s="54" customFormat="1" ht="15.6" x14ac:dyDescent="0.25">
      <c r="C95" s="53" t="s">
        <v>790</v>
      </c>
      <c r="D95" s="128">
        <v>1</v>
      </c>
      <c r="E95" s="128"/>
      <c r="F95" s="53" t="s">
        <v>783</v>
      </c>
      <c r="J95" s="55"/>
      <c r="K95" s="56"/>
    </row>
    <row r="96" spans="3:11" x14ac:dyDescent="0.35">
      <c r="C96" s="131"/>
      <c r="D96" s="131"/>
      <c r="E96" s="131"/>
      <c r="F96" s="131"/>
    </row>
    <row r="97" spans="3:9" x14ac:dyDescent="0.35">
      <c r="C97" s="119" t="s">
        <v>791</v>
      </c>
      <c r="D97" s="119"/>
      <c r="E97" s="119"/>
      <c r="F97" s="119"/>
    </row>
    <row r="98" spans="3:9" x14ac:dyDescent="0.35">
      <c r="C98" s="57" t="s">
        <v>792</v>
      </c>
      <c r="D98" s="58" t="str">
        <f>""&amp;D86&amp;"m "</f>
        <v xml:space="preserve">178m </v>
      </c>
      <c r="E98" s="59">
        <f>D86</f>
        <v>178</v>
      </c>
      <c r="F98" s="58" t="s">
        <v>238</v>
      </c>
    </row>
    <row r="99" spans="3:9" x14ac:dyDescent="0.35">
      <c r="C99" s="125"/>
      <c r="D99" s="126"/>
      <c r="E99" s="126"/>
      <c r="F99" s="127"/>
    </row>
    <row r="100" spans="3:9" x14ac:dyDescent="0.35">
      <c r="C100" s="119" t="s">
        <v>793</v>
      </c>
      <c r="D100" s="119"/>
      <c r="E100" s="119"/>
      <c r="F100" s="119"/>
    </row>
    <row r="101" spans="3:9" ht="46.8" x14ac:dyDescent="0.35">
      <c r="C101" s="57" t="s">
        <v>794</v>
      </c>
      <c r="D101" s="58" t="str">
        <f>""&amp;D86&amp;"m x "&amp;D87&amp;"m + "&amp;D88&amp;" x ("&amp;D89&amp;" m x "&amp;D90&amp;" m)"</f>
        <v>178m x 5m + 0 x (0 m x 0 m)</v>
      </c>
      <c r="E101" s="59">
        <f>D86*D87+D88*(D89*D90)</f>
        <v>890</v>
      </c>
      <c r="F101" s="58" t="s">
        <v>39</v>
      </c>
    </row>
    <row r="102" spans="3:9" x14ac:dyDescent="0.35">
      <c r="C102" s="124"/>
      <c r="D102" s="124"/>
      <c r="E102" s="124"/>
      <c r="F102" s="124"/>
    </row>
    <row r="103" spans="3:9" x14ac:dyDescent="0.35">
      <c r="C103" s="119" t="s">
        <v>795</v>
      </c>
      <c r="D103" s="119"/>
      <c r="E103" s="119"/>
      <c r="F103" s="119"/>
    </row>
    <row r="104" spans="3:9" ht="46.8" x14ac:dyDescent="0.35">
      <c r="C104" s="61" t="s">
        <v>796</v>
      </c>
      <c r="D104" s="58" t="str">
        <f>""&amp;D86&amp;"m x "&amp;D87&amp;"m + "&amp;D88&amp;" x ("&amp;D89&amp;"m x "&amp;D90&amp;"m)"</f>
        <v>178m x 5m + 0 x (0m x 0m)</v>
      </c>
      <c r="E104" s="62">
        <f>D86*D87+D88*(D89*D90)</f>
        <v>890</v>
      </c>
      <c r="F104" s="58" t="s">
        <v>39</v>
      </c>
    </row>
    <row r="105" spans="3:9" ht="46.8" x14ac:dyDescent="0.35">
      <c r="C105" s="61" t="s">
        <v>797</v>
      </c>
      <c r="D105" s="58" t="str">
        <f>D104</f>
        <v>178m x 5m + 0 x (0m x 0m)</v>
      </c>
      <c r="E105" s="62">
        <f>E104</f>
        <v>890</v>
      </c>
      <c r="F105" s="58" t="s">
        <v>39</v>
      </c>
    </row>
    <row r="106" spans="3:9" x14ac:dyDescent="0.35">
      <c r="C106" s="124"/>
      <c r="D106" s="124"/>
      <c r="E106" s="124"/>
      <c r="F106" s="124"/>
    </row>
    <row r="107" spans="3:9" x14ac:dyDescent="0.35">
      <c r="C107" s="119" t="s">
        <v>798</v>
      </c>
      <c r="D107" s="119"/>
      <c r="E107" s="119"/>
      <c r="F107" s="119"/>
    </row>
    <row r="108" spans="3:9" ht="93.6" x14ac:dyDescent="0.35">
      <c r="C108" s="57" t="s">
        <v>799</v>
      </c>
      <c r="D108" s="63" t="str">
        <f>""&amp;D86&amp;"m x 2 + "&amp;D88&amp;" x ("&amp;D89&amp;" m x 2) - "&amp;D91&amp;" x "&amp;D93&amp;" m x 1 - "&amp;D92&amp;" x "&amp;D93&amp;" x 2 - "&amp;D88&amp;" x "&amp;D90&amp;""</f>
        <v>178m x 2 + 0 x (0 m x 2) - 0 x 0 m x 1 - 0 x 0 x 2 - 0 x 0</v>
      </c>
      <c r="E108" s="62">
        <f>D86*2+D88*D89*2-(D91*D93*1)-(D92*D93*2)-D88*D90</f>
        <v>356</v>
      </c>
      <c r="F108" s="58" t="s">
        <v>238</v>
      </c>
      <c r="H108" s="60"/>
      <c r="I108" s="60"/>
    </row>
    <row r="109" spans="3:9" ht="31.2" x14ac:dyDescent="0.35">
      <c r="C109" s="61" t="s">
        <v>800</v>
      </c>
      <c r="D109" s="58" t="str">
        <f>"5m x 1 + "&amp;D88&amp;" x "&amp;D90&amp;"m"</f>
        <v>5m x 1 + 0 x 0m</v>
      </c>
      <c r="E109" s="62">
        <v>5</v>
      </c>
      <c r="F109" s="58" t="s">
        <v>238</v>
      </c>
      <c r="H109" s="60"/>
    </row>
    <row r="110" spans="3:9" ht="93.6" x14ac:dyDescent="0.35">
      <c r="C110" s="61" t="s">
        <v>801</v>
      </c>
      <c r="D110" s="64" t="str">
        <f>""&amp;D86&amp;"m x 2 + "&amp;D88&amp;" x ("&amp;D89&amp;" m x 2) - "&amp;D91&amp;" x "&amp;D93&amp;" m x 1 - "&amp;D92&amp;" x "&amp;D93&amp;" x 2  - "&amp;D88&amp;" x "&amp;D90&amp;""""</f>
        <v>178m x 2 + 0 x (0 m x 2) - 0 x 0 m x 1 - 0 x 0 x 2  - 0 x 0"</v>
      </c>
      <c r="E110" s="62">
        <f>D86*2+D88*D89*2-(D91*D93*1)-(D92*D93*2)-D88*D90</f>
        <v>356</v>
      </c>
      <c r="F110" s="58" t="s">
        <v>238</v>
      </c>
      <c r="G110" s="65"/>
    </row>
    <row r="111" spans="3:9" x14ac:dyDescent="0.35">
      <c r="C111" s="125"/>
      <c r="D111" s="126"/>
      <c r="E111" s="126"/>
      <c r="F111" s="127"/>
      <c r="G111" s="65"/>
    </row>
    <row r="112" spans="3:9" x14ac:dyDescent="0.35">
      <c r="C112" s="119" t="s">
        <v>802</v>
      </c>
      <c r="D112" s="119"/>
      <c r="E112" s="119"/>
      <c r="F112" s="119"/>
    </row>
    <row r="113" spans="3:8" ht="31.2" x14ac:dyDescent="0.35">
      <c r="C113" s="57" t="s">
        <v>77</v>
      </c>
      <c r="D113" s="58" t="str">
        <f>""&amp;D95&amp;" unidade"</f>
        <v>1 unidade</v>
      </c>
      <c r="E113" s="62">
        <f>D95</f>
        <v>1</v>
      </c>
      <c r="F113" s="58" t="s">
        <v>803</v>
      </c>
    </row>
    <row r="114" spans="3:8" x14ac:dyDescent="0.35">
      <c r="C114" s="57" t="s">
        <v>81</v>
      </c>
      <c r="D114" s="58" t="str">
        <f>""&amp;D94&amp;" unidade"</f>
        <v>1 unidade</v>
      </c>
      <c r="E114" s="62">
        <f>D94</f>
        <v>1</v>
      </c>
      <c r="F114" s="58" t="s">
        <v>803</v>
      </c>
    </row>
    <row r="115" spans="3:8" x14ac:dyDescent="0.35">
      <c r="C115" s="57"/>
      <c r="D115" s="58"/>
      <c r="E115" s="62"/>
      <c r="F115" s="58"/>
    </row>
    <row r="116" spans="3:8" x14ac:dyDescent="0.35">
      <c r="C116" s="66"/>
      <c r="D116" s="67"/>
      <c r="E116" s="68"/>
      <c r="F116" s="69"/>
    </row>
    <row r="117" spans="3:8" x14ac:dyDescent="0.35">
      <c r="C117" s="120" t="s">
        <v>804</v>
      </c>
      <c r="D117" s="121"/>
      <c r="E117" s="121"/>
      <c r="F117" s="122"/>
    </row>
    <row r="118" spans="3:8" ht="46.8" x14ac:dyDescent="0.35">
      <c r="C118" s="57" t="s">
        <v>805</v>
      </c>
      <c r="D118" s="58" t="str">
        <f>D104</f>
        <v>178m x 5m + 0 x (0m x 0m)</v>
      </c>
      <c r="E118" s="59">
        <f>E104</f>
        <v>890</v>
      </c>
      <c r="F118" s="58" t="s">
        <v>39</v>
      </c>
      <c r="H118" s="60"/>
    </row>
    <row r="119" spans="3:8" ht="101.4" customHeight="1" x14ac:dyDescent="0.35">
      <c r="C119" s="123" t="s">
        <v>907</v>
      </c>
      <c r="D119" s="123"/>
      <c r="E119" s="123"/>
      <c r="F119" s="123"/>
    </row>
  </sheetData>
  <mergeCells count="81">
    <mergeCell ref="D16:E16"/>
    <mergeCell ref="C3:F3"/>
    <mergeCell ref="C4:F4"/>
    <mergeCell ref="C5:F5"/>
    <mergeCell ref="C6:F6"/>
    <mergeCell ref="C7:F7"/>
    <mergeCell ref="C10:F10"/>
    <mergeCell ref="C11:F11"/>
    <mergeCell ref="C12:F12"/>
    <mergeCell ref="C13:F13"/>
    <mergeCell ref="D14:E14"/>
    <mergeCell ref="D15:E15"/>
    <mergeCell ref="C30:F30"/>
    <mergeCell ref="D17:E17"/>
    <mergeCell ref="D18:E18"/>
    <mergeCell ref="D19:E19"/>
    <mergeCell ref="D20:E20"/>
    <mergeCell ref="D21:E21"/>
    <mergeCell ref="D22:E22"/>
    <mergeCell ref="D23:E23"/>
    <mergeCell ref="C24:F24"/>
    <mergeCell ref="C25:F25"/>
    <mergeCell ref="C27:F27"/>
    <mergeCell ref="C28:F28"/>
    <mergeCell ref="D51:E51"/>
    <mergeCell ref="C31:F31"/>
    <mergeCell ref="C34:F34"/>
    <mergeCell ref="C35:F35"/>
    <mergeCell ref="C39:F39"/>
    <mergeCell ref="C40:F40"/>
    <mergeCell ref="C44:F44"/>
    <mergeCell ref="C46:F46"/>
    <mergeCell ref="C47:F47"/>
    <mergeCell ref="C48:F48"/>
    <mergeCell ref="C49:F49"/>
    <mergeCell ref="D50:E50"/>
    <mergeCell ref="C64:F64"/>
    <mergeCell ref="D52:E52"/>
    <mergeCell ref="D53:E53"/>
    <mergeCell ref="D54:E54"/>
    <mergeCell ref="D55:E55"/>
    <mergeCell ref="D56:E56"/>
    <mergeCell ref="D57:E57"/>
    <mergeCell ref="D58:E58"/>
    <mergeCell ref="D59:E59"/>
    <mergeCell ref="C60:F60"/>
    <mergeCell ref="C61:F61"/>
    <mergeCell ref="C63:F63"/>
    <mergeCell ref="D86:E86"/>
    <mergeCell ref="C66:F66"/>
    <mergeCell ref="C67:F67"/>
    <mergeCell ref="C70:F70"/>
    <mergeCell ref="C71:F71"/>
    <mergeCell ref="C75:F75"/>
    <mergeCell ref="C76:F76"/>
    <mergeCell ref="C80:F80"/>
    <mergeCell ref="C82:F82"/>
    <mergeCell ref="C83:F83"/>
    <mergeCell ref="C84:F84"/>
    <mergeCell ref="C85:F85"/>
    <mergeCell ref="C99:F99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C96:F96"/>
    <mergeCell ref="C97:F97"/>
    <mergeCell ref="C112:F112"/>
    <mergeCell ref="C117:F117"/>
    <mergeCell ref="C119:F119"/>
    <mergeCell ref="C100:F100"/>
    <mergeCell ref="C102:F102"/>
    <mergeCell ref="C103:F103"/>
    <mergeCell ref="C106:F106"/>
    <mergeCell ref="C107:F107"/>
    <mergeCell ref="C111:F111"/>
  </mergeCells>
  <printOptions horizontalCentered="1"/>
  <pageMargins left="0.51181102362204722" right="0.51181102362204722" top="1.7322834645669292" bottom="0.55118110236220474" header="0.78740157480314965" footer="0"/>
  <pageSetup paperSize="9" scale="70" fitToHeight="0" orientation="portrait" r:id="rId1"/>
  <headerFooter alignWithMargins="0"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1FD1-E5D5-4D18-80FA-7164A194ED0D}">
  <sheetPr>
    <pageSetUpPr fitToPage="1"/>
  </sheetPr>
  <dimension ref="A1:AN100"/>
  <sheetViews>
    <sheetView view="pageBreakPreview" zoomScale="85" zoomScaleNormal="85" zoomScaleSheetLayoutView="85" zoomScalePageLayoutView="70" workbookViewId="0">
      <selection activeCell="N84" sqref="N84"/>
    </sheetView>
  </sheetViews>
  <sheetFormatPr defaultColWidth="8.19921875" defaultRowHeight="14.4" x14ac:dyDescent="0.3"/>
  <cols>
    <col min="1" max="1" width="9.09765625" style="70" customWidth="1"/>
    <col min="2" max="2" width="39" style="70" bestFit="1" customWidth="1"/>
    <col min="3" max="3" width="16.19921875" style="70" customWidth="1"/>
    <col min="4" max="4" width="10.8984375" style="70" customWidth="1"/>
    <col min="5" max="5" width="12" style="70" customWidth="1"/>
    <col min="6" max="6" width="12.5" style="70" customWidth="1"/>
    <col min="7" max="7" width="12" style="70" customWidth="1"/>
    <col min="8" max="8" width="18.59765625" style="70" bestFit="1" customWidth="1"/>
    <col min="9" max="9" width="13.796875" style="70" customWidth="1"/>
    <col min="10" max="10" width="14.69921875" style="70" customWidth="1"/>
    <col min="11" max="11" width="17.19921875" style="70" customWidth="1"/>
    <col min="12" max="12" width="8.19921875" style="70"/>
    <col min="13" max="13" width="9.296875" style="70" bestFit="1" customWidth="1"/>
    <col min="14" max="14" width="8.19921875" style="70"/>
    <col min="15" max="15" width="10.5" style="70" bestFit="1" customWidth="1"/>
    <col min="16" max="16" width="9.5" style="70" bestFit="1" customWidth="1"/>
    <col min="17" max="17" width="13.5" style="70" customWidth="1"/>
    <col min="18" max="18" width="8.59765625" style="70" bestFit="1" customWidth="1"/>
    <col min="19" max="19" width="8.19921875" style="70"/>
    <col min="20" max="20" width="12.09765625" style="70" customWidth="1"/>
    <col min="21" max="21" width="8.19921875" style="70"/>
    <col min="22" max="22" width="10.8984375" style="70" customWidth="1"/>
    <col min="23" max="23" width="9.8984375" style="70" customWidth="1"/>
    <col min="24" max="256" width="8.19921875" style="70"/>
    <col min="257" max="257" width="9.09765625" style="70" customWidth="1"/>
    <col min="258" max="258" width="39" style="70" bestFit="1" customWidth="1"/>
    <col min="259" max="259" width="16.19921875" style="70" customWidth="1"/>
    <col min="260" max="260" width="10.8984375" style="70" customWidth="1"/>
    <col min="261" max="261" width="12" style="70" customWidth="1"/>
    <col min="262" max="262" width="12.5" style="70" customWidth="1"/>
    <col min="263" max="263" width="12" style="70" customWidth="1"/>
    <col min="264" max="264" width="18.59765625" style="70" bestFit="1" customWidth="1"/>
    <col min="265" max="265" width="13.796875" style="70" customWidth="1"/>
    <col min="266" max="266" width="14.69921875" style="70" customWidth="1"/>
    <col min="267" max="267" width="17.19921875" style="70" customWidth="1"/>
    <col min="268" max="271" width="8.19921875" style="70"/>
    <col min="272" max="272" width="9.5" style="70" bestFit="1" customWidth="1"/>
    <col min="273" max="273" width="13.5" style="70" customWidth="1"/>
    <col min="274" max="274" width="8.59765625" style="70" bestFit="1" customWidth="1"/>
    <col min="275" max="275" width="8.19921875" style="70"/>
    <col min="276" max="276" width="12.09765625" style="70" customWidth="1"/>
    <col min="277" max="277" width="8.19921875" style="70"/>
    <col min="278" max="278" width="10.8984375" style="70" customWidth="1"/>
    <col min="279" max="279" width="9.8984375" style="70" customWidth="1"/>
    <col min="280" max="512" width="8.19921875" style="70"/>
    <col min="513" max="513" width="9.09765625" style="70" customWidth="1"/>
    <col min="514" max="514" width="39" style="70" bestFit="1" customWidth="1"/>
    <col min="515" max="515" width="16.19921875" style="70" customWidth="1"/>
    <col min="516" max="516" width="10.8984375" style="70" customWidth="1"/>
    <col min="517" max="517" width="12" style="70" customWidth="1"/>
    <col min="518" max="518" width="12.5" style="70" customWidth="1"/>
    <col min="519" max="519" width="12" style="70" customWidth="1"/>
    <col min="520" max="520" width="18.59765625" style="70" bestFit="1" customWidth="1"/>
    <col min="521" max="521" width="13.796875" style="70" customWidth="1"/>
    <col min="522" max="522" width="14.69921875" style="70" customWidth="1"/>
    <col min="523" max="523" width="17.19921875" style="70" customWidth="1"/>
    <col min="524" max="527" width="8.19921875" style="70"/>
    <col min="528" max="528" width="9.5" style="70" bestFit="1" customWidth="1"/>
    <col min="529" max="529" width="13.5" style="70" customWidth="1"/>
    <col min="530" max="530" width="8.59765625" style="70" bestFit="1" customWidth="1"/>
    <col min="531" max="531" width="8.19921875" style="70"/>
    <col min="532" max="532" width="12.09765625" style="70" customWidth="1"/>
    <col min="533" max="533" width="8.19921875" style="70"/>
    <col min="534" max="534" width="10.8984375" style="70" customWidth="1"/>
    <col min="535" max="535" width="9.8984375" style="70" customWidth="1"/>
    <col min="536" max="768" width="8.19921875" style="70"/>
    <col min="769" max="769" width="9.09765625" style="70" customWidth="1"/>
    <col min="770" max="770" width="39" style="70" bestFit="1" customWidth="1"/>
    <col min="771" max="771" width="16.19921875" style="70" customWidth="1"/>
    <col min="772" max="772" width="10.8984375" style="70" customWidth="1"/>
    <col min="773" max="773" width="12" style="70" customWidth="1"/>
    <col min="774" max="774" width="12.5" style="70" customWidth="1"/>
    <col min="775" max="775" width="12" style="70" customWidth="1"/>
    <col min="776" max="776" width="18.59765625" style="70" bestFit="1" customWidth="1"/>
    <col min="777" max="777" width="13.796875" style="70" customWidth="1"/>
    <col min="778" max="778" width="14.69921875" style="70" customWidth="1"/>
    <col min="779" max="779" width="17.19921875" style="70" customWidth="1"/>
    <col min="780" max="783" width="8.19921875" style="70"/>
    <col min="784" max="784" width="9.5" style="70" bestFit="1" customWidth="1"/>
    <col min="785" max="785" width="13.5" style="70" customWidth="1"/>
    <col min="786" max="786" width="8.59765625" style="70" bestFit="1" customWidth="1"/>
    <col min="787" max="787" width="8.19921875" style="70"/>
    <col min="788" max="788" width="12.09765625" style="70" customWidth="1"/>
    <col min="789" max="789" width="8.19921875" style="70"/>
    <col min="790" max="790" width="10.8984375" style="70" customWidth="1"/>
    <col min="791" max="791" width="9.8984375" style="70" customWidth="1"/>
    <col min="792" max="1024" width="8.19921875" style="70"/>
    <col min="1025" max="1025" width="9.09765625" style="70" customWidth="1"/>
    <col min="1026" max="1026" width="39" style="70" bestFit="1" customWidth="1"/>
    <col min="1027" max="1027" width="16.19921875" style="70" customWidth="1"/>
    <col min="1028" max="1028" width="10.8984375" style="70" customWidth="1"/>
    <col min="1029" max="1029" width="12" style="70" customWidth="1"/>
    <col min="1030" max="1030" width="12.5" style="70" customWidth="1"/>
    <col min="1031" max="1031" width="12" style="70" customWidth="1"/>
    <col min="1032" max="1032" width="18.59765625" style="70" bestFit="1" customWidth="1"/>
    <col min="1033" max="1033" width="13.796875" style="70" customWidth="1"/>
    <col min="1034" max="1034" width="14.69921875" style="70" customWidth="1"/>
    <col min="1035" max="1035" width="17.19921875" style="70" customWidth="1"/>
    <col min="1036" max="1039" width="8.19921875" style="70"/>
    <col min="1040" max="1040" width="9.5" style="70" bestFit="1" customWidth="1"/>
    <col min="1041" max="1041" width="13.5" style="70" customWidth="1"/>
    <col min="1042" max="1042" width="8.59765625" style="70" bestFit="1" customWidth="1"/>
    <col min="1043" max="1043" width="8.19921875" style="70"/>
    <col min="1044" max="1044" width="12.09765625" style="70" customWidth="1"/>
    <col min="1045" max="1045" width="8.19921875" style="70"/>
    <col min="1046" max="1046" width="10.8984375" style="70" customWidth="1"/>
    <col min="1047" max="1047" width="9.8984375" style="70" customWidth="1"/>
    <col min="1048" max="1280" width="8.19921875" style="70"/>
    <col min="1281" max="1281" width="9.09765625" style="70" customWidth="1"/>
    <col min="1282" max="1282" width="39" style="70" bestFit="1" customWidth="1"/>
    <col min="1283" max="1283" width="16.19921875" style="70" customWidth="1"/>
    <col min="1284" max="1284" width="10.8984375" style="70" customWidth="1"/>
    <col min="1285" max="1285" width="12" style="70" customWidth="1"/>
    <col min="1286" max="1286" width="12.5" style="70" customWidth="1"/>
    <col min="1287" max="1287" width="12" style="70" customWidth="1"/>
    <col min="1288" max="1288" width="18.59765625" style="70" bestFit="1" customWidth="1"/>
    <col min="1289" max="1289" width="13.796875" style="70" customWidth="1"/>
    <col min="1290" max="1290" width="14.69921875" style="70" customWidth="1"/>
    <col min="1291" max="1291" width="17.19921875" style="70" customWidth="1"/>
    <col min="1292" max="1295" width="8.19921875" style="70"/>
    <col min="1296" max="1296" width="9.5" style="70" bestFit="1" customWidth="1"/>
    <col min="1297" max="1297" width="13.5" style="70" customWidth="1"/>
    <col min="1298" max="1298" width="8.59765625" style="70" bestFit="1" customWidth="1"/>
    <col min="1299" max="1299" width="8.19921875" style="70"/>
    <col min="1300" max="1300" width="12.09765625" style="70" customWidth="1"/>
    <col min="1301" max="1301" width="8.19921875" style="70"/>
    <col min="1302" max="1302" width="10.8984375" style="70" customWidth="1"/>
    <col min="1303" max="1303" width="9.8984375" style="70" customWidth="1"/>
    <col min="1304" max="1536" width="8.19921875" style="70"/>
    <col min="1537" max="1537" width="9.09765625" style="70" customWidth="1"/>
    <col min="1538" max="1538" width="39" style="70" bestFit="1" customWidth="1"/>
    <col min="1539" max="1539" width="16.19921875" style="70" customWidth="1"/>
    <col min="1540" max="1540" width="10.8984375" style="70" customWidth="1"/>
    <col min="1541" max="1541" width="12" style="70" customWidth="1"/>
    <col min="1542" max="1542" width="12.5" style="70" customWidth="1"/>
    <col min="1543" max="1543" width="12" style="70" customWidth="1"/>
    <col min="1544" max="1544" width="18.59765625" style="70" bestFit="1" customWidth="1"/>
    <col min="1545" max="1545" width="13.796875" style="70" customWidth="1"/>
    <col min="1546" max="1546" width="14.69921875" style="70" customWidth="1"/>
    <col min="1547" max="1547" width="17.19921875" style="70" customWidth="1"/>
    <col min="1548" max="1551" width="8.19921875" style="70"/>
    <col min="1552" max="1552" width="9.5" style="70" bestFit="1" customWidth="1"/>
    <col min="1553" max="1553" width="13.5" style="70" customWidth="1"/>
    <col min="1554" max="1554" width="8.59765625" style="70" bestFit="1" customWidth="1"/>
    <col min="1555" max="1555" width="8.19921875" style="70"/>
    <col min="1556" max="1556" width="12.09765625" style="70" customWidth="1"/>
    <col min="1557" max="1557" width="8.19921875" style="70"/>
    <col min="1558" max="1558" width="10.8984375" style="70" customWidth="1"/>
    <col min="1559" max="1559" width="9.8984375" style="70" customWidth="1"/>
    <col min="1560" max="1792" width="8.19921875" style="70"/>
    <col min="1793" max="1793" width="9.09765625" style="70" customWidth="1"/>
    <col min="1794" max="1794" width="39" style="70" bestFit="1" customWidth="1"/>
    <col min="1795" max="1795" width="16.19921875" style="70" customWidth="1"/>
    <col min="1796" max="1796" width="10.8984375" style="70" customWidth="1"/>
    <col min="1797" max="1797" width="12" style="70" customWidth="1"/>
    <col min="1798" max="1798" width="12.5" style="70" customWidth="1"/>
    <col min="1799" max="1799" width="12" style="70" customWidth="1"/>
    <col min="1800" max="1800" width="18.59765625" style="70" bestFit="1" customWidth="1"/>
    <col min="1801" max="1801" width="13.796875" style="70" customWidth="1"/>
    <col min="1802" max="1802" width="14.69921875" style="70" customWidth="1"/>
    <col min="1803" max="1803" width="17.19921875" style="70" customWidth="1"/>
    <col min="1804" max="1807" width="8.19921875" style="70"/>
    <col min="1808" max="1808" width="9.5" style="70" bestFit="1" customWidth="1"/>
    <col min="1809" max="1809" width="13.5" style="70" customWidth="1"/>
    <col min="1810" max="1810" width="8.59765625" style="70" bestFit="1" customWidth="1"/>
    <col min="1811" max="1811" width="8.19921875" style="70"/>
    <col min="1812" max="1812" width="12.09765625" style="70" customWidth="1"/>
    <col min="1813" max="1813" width="8.19921875" style="70"/>
    <col min="1814" max="1814" width="10.8984375" style="70" customWidth="1"/>
    <col min="1815" max="1815" width="9.8984375" style="70" customWidth="1"/>
    <col min="1816" max="2048" width="8.19921875" style="70"/>
    <col min="2049" max="2049" width="9.09765625" style="70" customWidth="1"/>
    <col min="2050" max="2050" width="39" style="70" bestFit="1" customWidth="1"/>
    <col min="2051" max="2051" width="16.19921875" style="70" customWidth="1"/>
    <col min="2052" max="2052" width="10.8984375" style="70" customWidth="1"/>
    <col min="2053" max="2053" width="12" style="70" customWidth="1"/>
    <col min="2054" max="2054" width="12.5" style="70" customWidth="1"/>
    <col min="2055" max="2055" width="12" style="70" customWidth="1"/>
    <col min="2056" max="2056" width="18.59765625" style="70" bestFit="1" customWidth="1"/>
    <col min="2057" max="2057" width="13.796875" style="70" customWidth="1"/>
    <col min="2058" max="2058" width="14.69921875" style="70" customWidth="1"/>
    <col min="2059" max="2059" width="17.19921875" style="70" customWidth="1"/>
    <col min="2060" max="2063" width="8.19921875" style="70"/>
    <col min="2064" max="2064" width="9.5" style="70" bestFit="1" customWidth="1"/>
    <col min="2065" max="2065" width="13.5" style="70" customWidth="1"/>
    <col min="2066" max="2066" width="8.59765625" style="70" bestFit="1" customWidth="1"/>
    <col min="2067" max="2067" width="8.19921875" style="70"/>
    <col min="2068" max="2068" width="12.09765625" style="70" customWidth="1"/>
    <col min="2069" max="2069" width="8.19921875" style="70"/>
    <col min="2070" max="2070" width="10.8984375" style="70" customWidth="1"/>
    <col min="2071" max="2071" width="9.8984375" style="70" customWidth="1"/>
    <col min="2072" max="2304" width="8.19921875" style="70"/>
    <col min="2305" max="2305" width="9.09765625" style="70" customWidth="1"/>
    <col min="2306" max="2306" width="39" style="70" bestFit="1" customWidth="1"/>
    <col min="2307" max="2307" width="16.19921875" style="70" customWidth="1"/>
    <col min="2308" max="2308" width="10.8984375" style="70" customWidth="1"/>
    <col min="2309" max="2309" width="12" style="70" customWidth="1"/>
    <col min="2310" max="2310" width="12.5" style="70" customWidth="1"/>
    <col min="2311" max="2311" width="12" style="70" customWidth="1"/>
    <col min="2312" max="2312" width="18.59765625" style="70" bestFit="1" customWidth="1"/>
    <col min="2313" max="2313" width="13.796875" style="70" customWidth="1"/>
    <col min="2314" max="2314" width="14.69921875" style="70" customWidth="1"/>
    <col min="2315" max="2315" width="17.19921875" style="70" customWidth="1"/>
    <col min="2316" max="2319" width="8.19921875" style="70"/>
    <col min="2320" max="2320" width="9.5" style="70" bestFit="1" customWidth="1"/>
    <col min="2321" max="2321" width="13.5" style="70" customWidth="1"/>
    <col min="2322" max="2322" width="8.59765625" style="70" bestFit="1" customWidth="1"/>
    <col min="2323" max="2323" width="8.19921875" style="70"/>
    <col min="2324" max="2324" width="12.09765625" style="70" customWidth="1"/>
    <col min="2325" max="2325" width="8.19921875" style="70"/>
    <col min="2326" max="2326" width="10.8984375" style="70" customWidth="1"/>
    <col min="2327" max="2327" width="9.8984375" style="70" customWidth="1"/>
    <col min="2328" max="2560" width="8.19921875" style="70"/>
    <col min="2561" max="2561" width="9.09765625" style="70" customWidth="1"/>
    <col min="2562" max="2562" width="39" style="70" bestFit="1" customWidth="1"/>
    <col min="2563" max="2563" width="16.19921875" style="70" customWidth="1"/>
    <col min="2564" max="2564" width="10.8984375" style="70" customWidth="1"/>
    <col min="2565" max="2565" width="12" style="70" customWidth="1"/>
    <col min="2566" max="2566" width="12.5" style="70" customWidth="1"/>
    <col min="2567" max="2567" width="12" style="70" customWidth="1"/>
    <col min="2568" max="2568" width="18.59765625" style="70" bestFit="1" customWidth="1"/>
    <col min="2569" max="2569" width="13.796875" style="70" customWidth="1"/>
    <col min="2570" max="2570" width="14.69921875" style="70" customWidth="1"/>
    <col min="2571" max="2571" width="17.19921875" style="70" customWidth="1"/>
    <col min="2572" max="2575" width="8.19921875" style="70"/>
    <col min="2576" max="2576" width="9.5" style="70" bestFit="1" customWidth="1"/>
    <col min="2577" max="2577" width="13.5" style="70" customWidth="1"/>
    <col min="2578" max="2578" width="8.59765625" style="70" bestFit="1" customWidth="1"/>
    <col min="2579" max="2579" width="8.19921875" style="70"/>
    <col min="2580" max="2580" width="12.09765625" style="70" customWidth="1"/>
    <col min="2581" max="2581" width="8.19921875" style="70"/>
    <col min="2582" max="2582" width="10.8984375" style="70" customWidth="1"/>
    <col min="2583" max="2583" width="9.8984375" style="70" customWidth="1"/>
    <col min="2584" max="2816" width="8.19921875" style="70"/>
    <col min="2817" max="2817" width="9.09765625" style="70" customWidth="1"/>
    <col min="2818" max="2818" width="39" style="70" bestFit="1" customWidth="1"/>
    <col min="2819" max="2819" width="16.19921875" style="70" customWidth="1"/>
    <col min="2820" max="2820" width="10.8984375" style="70" customWidth="1"/>
    <col min="2821" max="2821" width="12" style="70" customWidth="1"/>
    <col min="2822" max="2822" width="12.5" style="70" customWidth="1"/>
    <col min="2823" max="2823" width="12" style="70" customWidth="1"/>
    <col min="2824" max="2824" width="18.59765625" style="70" bestFit="1" customWidth="1"/>
    <col min="2825" max="2825" width="13.796875" style="70" customWidth="1"/>
    <col min="2826" max="2826" width="14.69921875" style="70" customWidth="1"/>
    <col min="2827" max="2827" width="17.19921875" style="70" customWidth="1"/>
    <col min="2828" max="2831" width="8.19921875" style="70"/>
    <col min="2832" max="2832" width="9.5" style="70" bestFit="1" customWidth="1"/>
    <col min="2833" max="2833" width="13.5" style="70" customWidth="1"/>
    <col min="2834" max="2834" width="8.59765625" style="70" bestFit="1" customWidth="1"/>
    <col min="2835" max="2835" width="8.19921875" style="70"/>
    <col min="2836" max="2836" width="12.09765625" style="70" customWidth="1"/>
    <col min="2837" max="2837" width="8.19921875" style="70"/>
    <col min="2838" max="2838" width="10.8984375" style="70" customWidth="1"/>
    <col min="2839" max="2839" width="9.8984375" style="70" customWidth="1"/>
    <col min="2840" max="3072" width="8.19921875" style="70"/>
    <col min="3073" max="3073" width="9.09765625" style="70" customWidth="1"/>
    <col min="3074" max="3074" width="39" style="70" bestFit="1" customWidth="1"/>
    <col min="3075" max="3075" width="16.19921875" style="70" customWidth="1"/>
    <col min="3076" max="3076" width="10.8984375" style="70" customWidth="1"/>
    <col min="3077" max="3077" width="12" style="70" customWidth="1"/>
    <col min="3078" max="3078" width="12.5" style="70" customWidth="1"/>
    <col min="3079" max="3079" width="12" style="70" customWidth="1"/>
    <col min="3080" max="3080" width="18.59765625" style="70" bestFit="1" customWidth="1"/>
    <col min="3081" max="3081" width="13.796875" style="70" customWidth="1"/>
    <col min="3082" max="3082" width="14.69921875" style="70" customWidth="1"/>
    <col min="3083" max="3083" width="17.19921875" style="70" customWidth="1"/>
    <col min="3084" max="3087" width="8.19921875" style="70"/>
    <col min="3088" max="3088" width="9.5" style="70" bestFit="1" customWidth="1"/>
    <col min="3089" max="3089" width="13.5" style="70" customWidth="1"/>
    <col min="3090" max="3090" width="8.59765625" style="70" bestFit="1" customWidth="1"/>
    <col min="3091" max="3091" width="8.19921875" style="70"/>
    <col min="3092" max="3092" width="12.09765625" style="70" customWidth="1"/>
    <col min="3093" max="3093" width="8.19921875" style="70"/>
    <col min="3094" max="3094" width="10.8984375" style="70" customWidth="1"/>
    <col min="3095" max="3095" width="9.8984375" style="70" customWidth="1"/>
    <col min="3096" max="3328" width="8.19921875" style="70"/>
    <col min="3329" max="3329" width="9.09765625" style="70" customWidth="1"/>
    <col min="3330" max="3330" width="39" style="70" bestFit="1" customWidth="1"/>
    <col min="3331" max="3331" width="16.19921875" style="70" customWidth="1"/>
    <col min="3332" max="3332" width="10.8984375" style="70" customWidth="1"/>
    <col min="3333" max="3333" width="12" style="70" customWidth="1"/>
    <col min="3334" max="3334" width="12.5" style="70" customWidth="1"/>
    <col min="3335" max="3335" width="12" style="70" customWidth="1"/>
    <col min="3336" max="3336" width="18.59765625" style="70" bestFit="1" customWidth="1"/>
    <col min="3337" max="3337" width="13.796875" style="70" customWidth="1"/>
    <col min="3338" max="3338" width="14.69921875" style="70" customWidth="1"/>
    <col min="3339" max="3339" width="17.19921875" style="70" customWidth="1"/>
    <col min="3340" max="3343" width="8.19921875" style="70"/>
    <col min="3344" max="3344" width="9.5" style="70" bestFit="1" customWidth="1"/>
    <col min="3345" max="3345" width="13.5" style="70" customWidth="1"/>
    <col min="3346" max="3346" width="8.59765625" style="70" bestFit="1" customWidth="1"/>
    <col min="3347" max="3347" width="8.19921875" style="70"/>
    <col min="3348" max="3348" width="12.09765625" style="70" customWidth="1"/>
    <col min="3349" max="3349" width="8.19921875" style="70"/>
    <col min="3350" max="3350" width="10.8984375" style="70" customWidth="1"/>
    <col min="3351" max="3351" width="9.8984375" style="70" customWidth="1"/>
    <col min="3352" max="3584" width="8.19921875" style="70"/>
    <col min="3585" max="3585" width="9.09765625" style="70" customWidth="1"/>
    <col min="3586" max="3586" width="39" style="70" bestFit="1" customWidth="1"/>
    <col min="3587" max="3587" width="16.19921875" style="70" customWidth="1"/>
    <col min="3588" max="3588" width="10.8984375" style="70" customWidth="1"/>
    <col min="3589" max="3589" width="12" style="70" customWidth="1"/>
    <col min="3590" max="3590" width="12.5" style="70" customWidth="1"/>
    <col min="3591" max="3591" width="12" style="70" customWidth="1"/>
    <col min="3592" max="3592" width="18.59765625" style="70" bestFit="1" customWidth="1"/>
    <col min="3593" max="3593" width="13.796875" style="70" customWidth="1"/>
    <col min="3594" max="3594" width="14.69921875" style="70" customWidth="1"/>
    <col min="3595" max="3595" width="17.19921875" style="70" customWidth="1"/>
    <col min="3596" max="3599" width="8.19921875" style="70"/>
    <col min="3600" max="3600" width="9.5" style="70" bestFit="1" customWidth="1"/>
    <col min="3601" max="3601" width="13.5" style="70" customWidth="1"/>
    <col min="3602" max="3602" width="8.59765625" style="70" bestFit="1" customWidth="1"/>
    <col min="3603" max="3603" width="8.19921875" style="70"/>
    <col min="3604" max="3604" width="12.09765625" style="70" customWidth="1"/>
    <col min="3605" max="3605" width="8.19921875" style="70"/>
    <col min="3606" max="3606" width="10.8984375" style="70" customWidth="1"/>
    <col min="3607" max="3607" width="9.8984375" style="70" customWidth="1"/>
    <col min="3608" max="3840" width="8.19921875" style="70"/>
    <col min="3841" max="3841" width="9.09765625" style="70" customWidth="1"/>
    <col min="3842" max="3842" width="39" style="70" bestFit="1" customWidth="1"/>
    <col min="3843" max="3843" width="16.19921875" style="70" customWidth="1"/>
    <col min="3844" max="3844" width="10.8984375" style="70" customWidth="1"/>
    <col min="3845" max="3845" width="12" style="70" customWidth="1"/>
    <col min="3846" max="3846" width="12.5" style="70" customWidth="1"/>
    <col min="3847" max="3847" width="12" style="70" customWidth="1"/>
    <col min="3848" max="3848" width="18.59765625" style="70" bestFit="1" customWidth="1"/>
    <col min="3849" max="3849" width="13.796875" style="70" customWidth="1"/>
    <col min="3850" max="3850" width="14.69921875" style="70" customWidth="1"/>
    <col min="3851" max="3851" width="17.19921875" style="70" customWidth="1"/>
    <col min="3852" max="3855" width="8.19921875" style="70"/>
    <col min="3856" max="3856" width="9.5" style="70" bestFit="1" customWidth="1"/>
    <col min="3857" max="3857" width="13.5" style="70" customWidth="1"/>
    <col min="3858" max="3858" width="8.59765625" style="70" bestFit="1" customWidth="1"/>
    <col min="3859" max="3859" width="8.19921875" style="70"/>
    <col min="3860" max="3860" width="12.09765625" style="70" customWidth="1"/>
    <col min="3861" max="3861" width="8.19921875" style="70"/>
    <col min="3862" max="3862" width="10.8984375" style="70" customWidth="1"/>
    <col min="3863" max="3863" width="9.8984375" style="70" customWidth="1"/>
    <col min="3864" max="4096" width="8.19921875" style="70"/>
    <col min="4097" max="4097" width="9.09765625" style="70" customWidth="1"/>
    <col min="4098" max="4098" width="39" style="70" bestFit="1" customWidth="1"/>
    <col min="4099" max="4099" width="16.19921875" style="70" customWidth="1"/>
    <col min="4100" max="4100" width="10.8984375" style="70" customWidth="1"/>
    <col min="4101" max="4101" width="12" style="70" customWidth="1"/>
    <col min="4102" max="4102" width="12.5" style="70" customWidth="1"/>
    <col min="4103" max="4103" width="12" style="70" customWidth="1"/>
    <col min="4104" max="4104" width="18.59765625" style="70" bestFit="1" customWidth="1"/>
    <col min="4105" max="4105" width="13.796875" style="70" customWidth="1"/>
    <col min="4106" max="4106" width="14.69921875" style="70" customWidth="1"/>
    <col min="4107" max="4107" width="17.19921875" style="70" customWidth="1"/>
    <col min="4108" max="4111" width="8.19921875" style="70"/>
    <col min="4112" max="4112" width="9.5" style="70" bestFit="1" customWidth="1"/>
    <col min="4113" max="4113" width="13.5" style="70" customWidth="1"/>
    <col min="4114" max="4114" width="8.59765625" style="70" bestFit="1" customWidth="1"/>
    <col min="4115" max="4115" width="8.19921875" style="70"/>
    <col min="4116" max="4116" width="12.09765625" style="70" customWidth="1"/>
    <col min="4117" max="4117" width="8.19921875" style="70"/>
    <col min="4118" max="4118" width="10.8984375" style="70" customWidth="1"/>
    <col min="4119" max="4119" width="9.8984375" style="70" customWidth="1"/>
    <col min="4120" max="4352" width="8.19921875" style="70"/>
    <col min="4353" max="4353" width="9.09765625" style="70" customWidth="1"/>
    <col min="4354" max="4354" width="39" style="70" bestFit="1" customWidth="1"/>
    <col min="4355" max="4355" width="16.19921875" style="70" customWidth="1"/>
    <col min="4356" max="4356" width="10.8984375" style="70" customWidth="1"/>
    <col min="4357" max="4357" width="12" style="70" customWidth="1"/>
    <col min="4358" max="4358" width="12.5" style="70" customWidth="1"/>
    <col min="4359" max="4359" width="12" style="70" customWidth="1"/>
    <col min="4360" max="4360" width="18.59765625" style="70" bestFit="1" customWidth="1"/>
    <col min="4361" max="4361" width="13.796875" style="70" customWidth="1"/>
    <col min="4362" max="4362" width="14.69921875" style="70" customWidth="1"/>
    <col min="4363" max="4363" width="17.19921875" style="70" customWidth="1"/>
    <col min="4364" max="4367" width="8.19921875" style="70"/>
    <col min="4368" max="4368" width="9.5" style="70" bestFit="1" customWidth="1"/>
    <col min="4369" max="4369" width="13.5" style="70" customWidth="1"/>
    <col min="4370" max="4370" width="8.59765625" style="70" bestFit="1" customWidth="1"/>
    <col min="4371" max="4371" width="8.19921875" style="70"/>
    <col min="4372" max="4372" width="12.09765625" style="70" customWidth="1"/>
    <col min="4373" max="4373" width="8.19921875" style="70"/>
    <col min="4374" max="4374" width="10.8984375" style="70" customWidth="1"/>
    <col min="4375" max="4375" width="9.8984375" style="70" customWidth="1"/>
    <col min="4376" max="4608" width="8.19921875" style="70"/>
    <col min="4609" max="4609" width="9.09765625" style="70" customWidth="1"/>
    <col min="4610" max="4610" width="39" style="70" bestFit="1" customWidth="1"/>
    <col min="4611" max="4611" width="16.19921875" style="70" customWidth="1"/>
    <col min="4612" max="4612" width="10.8984375" style="70" customWidth="1"/>
    <col min="4613" max="4613" width="12" style="70" customWidth="1"/>
    <col min="4614" max="4614" width="12.5" style="70" customWidth="1"/>
    <col min="4615" max="4615" width="12" style="70" customWidth="1"/>
    <col min="4616" max="4616" width="18.59765625" style="70" bestFit="1" customWidth="1"/>
    <col min="4617" max="4617" width="13.796875" style="70" customWidth="1"/>
    <col min="4618" max="4618" width="14.69921875" style="70" customWidth="1"/>
    <col min="4619" max="4619" width="17.19921875" style="70" customWidth="1"/>
    <col min="4620" max="4623" width="8.19921875" style="70"/>
    <col min="4624" max="4624" width="9.5" style="70" bestFit="1" customWidth="1"/>
    <col min="4625" max="4625" width="13.5" style="70" customWidth="1"/>
    <col min="4626" max="4626" width="8.59765625" style="70" bestFit="1" customWidth="1"/>
    <col min="4627" max="4627" width="8.19921875" style="70"/>
    <col min="4628" max="4628" width="12.09765625" style="70" customWidth="1"/>
    <col min="4629" max="4629" width="8.19921875" style="70"/>
    <col min="4630" max="4630" width="10.8984375" style="70" customWidth="1"/>
    <col min="4631" max="4631" width="9.8984375" style="70" customWidth="1"/>
    <col min="4632" max="4864" width="8.19921875" style="70"/>
    <col min="4865" max="4865" width="9.09765625" style="70" customWidth="1"/>
    <col min="4866" max="4866" width="39" style="70" bestFit="1" customWidth="1"/>
    <col min="4867" max="4867" width="16.19921875" style="70" customWidth="1"/>
    <col min="4868" max="4868" width="10.8984375" style="70" customWidth="1"/>
    <col min="4869" max="4869" width="12" style="70" customWidth="1"/>
    <col min="4870" max="4870" width="12.5" style="70" customWidth="1"/>
    <col min="4871" max="4871" width="12" style="70" customWidth="1"/>
    <col min="4872" max="4872" width="18.59765625" style="70" bestFit="1" customWidth="1"/>
    <col min="4873" max="4873" width="13.796875" style="70" customWidth="1"/>
    <col min="4874" max="4874" width="14.69921875" style="70" customWidth="1"/>
    <col min="4875" max="4875" width="17.19921875" style="70" customWidth="1"/>
    <col min="4876" max="4879" width="8.19921875" style="70"/>
    <col min="4880" max="4880" width="9.5" style="70" bestFit="1" customWidth="1"/>
    <col min="4881" max="4881" width="13.5" style="70" customWidth="1"/>
    <col min="4882" max="4882" width="8.59765625" style="70" bestFit="1" customWidth="1"/>
    <col min="4883" max="4883" width="8.19921875" style="70"/>
    <col min="4884" max="4884" width="12.09765625" style="70" customWidth="1"/>
    <col min="4885" max="4885" width="8.19921875" style="70"/>
    <col min="4886" max="4886" width="10.8984375" style="70" customWidth="1"/>
    <col min="4887" max="4887" width="9.8984375" style="70" customWidth="1"/>
    <col min="4888" max="5120" width="8.19921875" style="70"/>
    <col min="5121" max="5121" width="9.09765625" style="70" customWidth="1"/>
    <col min="5122" max="5122" width="39" style="70" bestFit="1" customWidth="1"/>
    <col min="5123" max="5123" width="16.19921875" style="70" customWidth="1"/>
    <col min="5124" max="5124" width="10.8984375" style="70" customWidth="1"/>
    <col min="5125" max="5125" width="12" style="70" customWidth="1"/>
    <col min="5126" max="5126" width="12.5" style="70" customWidth="1"/>
    <col min="5127" max="5127" width="12" style="70" customWidth="1"/>
    <col min="5128" max="5128" width="18.59765625" style="70" bestFit="1" customWidth="1"/>
    <col min="5129" max="5129" width="13.796875" style="70" customWidth="1"/>
    <col min="5130" max="5130" width="14.69921875" style="70" customWidth="1"/>
    <col min="5131" max="5131" width="17.19921875" style="70" customWidth="1"/>
    <col min="5132" max="5135" width="8.19921875" style="70"/>
    <col min="5136" max="5136" width="9.5" style="70" bestFit="1" customWidth="1"/>
    <col min="5137" max="5137" width="13.5" style="70" customWidth="1"/>
    <col min="5138" max="5138" width="8.59765625" style="70" bestFit="1" customWidth="1"/>
    <col min="5139" max="5139" width="8.19921875" style="70"/>
    <col min="5140" max="5140" width="12.09765625" style="70" customWidth="1"/>
    <col min="5141" max="5141" width="8.19921875" style="70"/>
    <col min="5142" max="5142" width="10.8984375" style="70" customWidth="1"/>
    <col min="5143" max="5143" width="9.8984375" style="70" customWidth="1"/>
    <col min="5144" max="5376" width="8.19921875" style="70"/>
    <col min="5377" max="5377" width="9.09765625" style="70" customWidth="1"/>
    <col min="5378" max="5378" width="39" style="70" bestFit="1" customWidth="1"/>
    <col min="5379" max="5379" width="16.19921875" style="70" customWidth="1"/>
    <col min="5380" max="5380" width="10.8984375" style="70" customWidth="1"/>
    <col min="5381" max="5381" width="12" style="70" customWidth="1"/>
    <col min="5382" max="5382" width="12.5" style="70" customWidth="1"/>
    <col min="5383" max="5383" width="12" style="70" customWidth="1"/>
    <col min="5384" max="5384" width="18.59765625" style="70" bestFit="1" customWidth="1"/>
    <col min="5385" max="5385" width="13.796875" style="70" customWidth="1"/>
    <col min="5386" max="5386" width="14.69921875" style="70" customWidth="1"/>
    <col min="5387" max="5387" width="17.19921875" style="70" customWidth="1"/>
    <col min="5388" max="5391" width="8.19921875" style="70"/>
    <col min="5392" max="5392" width="9.5" style="70" bestFit="1" customWidth="1"/>
    <col min="5393" max="5393" width="13.5" style="70" customWidth="1"/>
    <col min="5394" max="5394" width="8.59765625" style="70" bestFit="1" customWidth="1"/>
    <col min="5395" max="5395" width="8.19921875" style="70"/>
    <col min="5396" max="5396" width="12.09765625" style="70" customWidth="1"/>
    <col min="5397" max="5397" width="8.19921875" style="70"/>
    <col min="5398" max="5398" width="10.8984375" style="70" customWidth="1"/>
    <col min="5399" max="5399" width="9.8984375" style="70" customWidth="1"/>
    <col min="5400" max="5632" width="8.19921875" style="70"/>
    <col min="5633" max="5633" width="9.09765625" style="70" customWidth="1"/>
    <col min="5634" max="5634" width="39" style="70" bestFit="1" customWidth="1"/>
    <col min="5635" max="5635" width="16.19921875" style="70" customWidth="1"/>
    <col min="5636" max="5636" width="10.8984375" style="70" customWidth="1"/>
    <col min="5637" max="5637" width="12" style="70" customWidth="1"/>
    <col min="5638" max="5638" width="12.5" style="70" customWidth="1"/>
    <col min="5639" max="5639" width="12" style="70" customWidth="1"/>
    <col min="5640" max="5640" width="18.59765625" style="70" bestFit="1" customWidth="1"/>
    <col min="5641" max="5641" width="13.796875" style="70" customWidth="1"/>
    <col min="5642" max="5642" width="14.69921875" style="70" customWidth="1"/>
    <col min="5643" max="5643" width="17.19921875" style="70" customWidth="1"/>
    <col min="5644" max="5647" width="8.19921875" style="70"/>
    <col min="5648" max="5648" width="9.5" style="70" bestFit="1" customWidth="1"/>
    <col min="5649" max="5649" width="13.5" style="70" customWidth="1"/>
    <col min="5650" max="5650" width="8.59765625" style="70" bestFit="1" customWidth="1"/>
    <col min="5651" max="5651" width="8.19921875" style="70"/>
    <col min="5652" max="5652" width="12.09765625" style="70" customWidth="1"/>
    <col min="5653" max="5653" width="8.19921875" style="70"/>
    <col min="5654" max="5654" width="10.8984375" style="70" customWidth="1"/>
    <col min="5655" max="5655" width="9.8984375" style="70" customWidth="1"/>
    <col min="5656" max="5888" width="8.19921875" style="70"/>
    <col min="5889" max="5889" width="9.09765625" style="70" customWidth="1"/>
    <col min="5890" max="5890" width="39" style="70" bestFit="1" customWidth="1"/>
    <col min="5891" max="5891" width="16.19921875" style="70" customWidth="1"/>
    <col min="5892" max="5892" width="10.8984375" style="70" customWidth="1"/>
    <col min="5893" max="5893" width="12" style="70" customWidth="1"/>
    <col min="5894" max="5894" width="12.5" style="70" customWidth="1"/>
    <col min="5895" max="5895" width="12" style="70" customWidth="1"/>
    <col min="5896" max="5896" width="18.59765625" style="70" bestFit="1" customWidth="1"/>
    <col min="5897" max="5897" width="13.796875" style="70" customWidth="1"/>
    <col min="5898" max="5898" width="14.69921875" style="70" customWidth="1"/>
    <col min="5899" max="5899" width="17.19921875" style="70" customWidth="1"/>
    <col min="5900" max="5903" width="8.19921875" style="70"/>
    <col min="5904" max="5904" width="9.5" style="70" bestFit="1" customWidth="1"/>
    <col min="5905" max="5905" width="13.5" style="70" customWidth="1"/>
    <col min="5906" max="5906" width="8.59765625" style="70" bestFit="1" customWidth="1"/>
    <col min="5907" max="5907" width="8.19921875" style="70"/>
    <col min="5908" max="5908" width="12.09765625" style="70" customWidth="1"/>
    <col min="5909" max="5909" width="8.19921875" style="70"/>
    <col min="5910" max="5910" width="10.8984375" style="70" customWidth="1"/>
    <col min="5911" max="5911" width="9.8984375" style="70" customWidth="1"/>
    <col min="5912" max="6144" width="8.19921875" style="70"/>
    <col min="6145" max="6145" width="9.09765625" style="70" customWidth="1"/>
    <col min="6146" max="6146" width="39" style="70" bestFit="1" customWidth="1"/>
    <col min="6147" max="6147" width="16.19921875" style="70" customWidth="1"/>
    <col min="6148" max="6148" width="10.8984375" style="70" customWidth="1"/>
    <col min="6149" max="6149" width="12" style="70" customWidth="1"/>
    <col min="6150" max="6150" width="12.5" style="70" customWidth="1"/>
    <col min="6151" max="6151" width="12" style="70" customWidth="1"/>
    <col min="6152" max="6152" width="18.59765625" style="70" bestFit="1" customWidth="1"/>
    <col min="6153" max="6153" width="13.796875" style="70" customWidth="1"/>
    <col min="6154" max="6154" width="14.69921875" style="70" customWidth="1"/>
    <col min="6155" max="6155" width="17.19921875" style="70" customWidth="1"/>
    <col min="6156" max="6159" width="8.19921875" style="70"/>
    <col min="6160" max="6160" width="9.5" style="70" bestFit="1" customWidth="1"/>
    <col min="6161" max="6161" width="13.5" style="70" customWidth="1"/>
    <col min="6162" max="6162" width="8.59765625" style="70" bestFit="1" customWidth="1"/>
    <col min="6163" max="6163" width="8.19921875" style="70"/>
    <col min="6164" max="6164" width="12.09765625" style="70" customWidth="1"/>
    <col min="6165" max="6165" width="8.19921875" style="70"/>
    <col min="6166" max="6166" width="10.8984375" style="70" customWidth="1"/>
    <col min="6167" max="6167" width="9.8984375" style="70" customWidth="1"/>
    <col min="6168" max="6400" width="8.19921875" style="70"/>
    <col min="6401" max="6401" width="9.09765625" style="70" customWidth="1"/>
    <col min="6402" max="6402" width="39" style="70" bestFit="1" customWidth="1"/>
    <col min="6403" max="6403" width="16.19921875" style="70" customWidth="1"/>
    <col min="6404" max="6404" width="10.8984375" style="70" customWidth="1"/>
    <col min="6405" max="6405" width="12" style="70" customWidth="1"/>
    <col min="6406" max="6406" width="12.5" style="70" customWidth="1"/>
    <col min="6407" max="6407" width="12" style="70" customWidth="1"/>
    <col min="6408" max="6408" width="18.59765625" style="70" bestFit="1" customWidth="1"/>
    <col min="6409" max="6409" width="13.796875" style="70" customWidth="1"/>
    <col min="6410" max="6410" width="14.69921875" style="70" customWidth="1"/>
    <col min="6411" max="6411" width="17.19921875" style="70" customWidth="1"/>
    <col min="6412" max="6415" width="8.19921875" style="70"/>
    <col min="6416" max="6416" width="9.5" style="70" bestFit="1" customWidth="1"/>
    <col min="6417" max="6417" width="13.5" style="70" customWidth="1"/>
    <col min="6418" max="6418" width="8.59765625" style="70" bestFit="1" customWidth="1"/>
    <col min="6419" max="6419" width="8.19921875" style="70"/>
    <col min="6420" max="6420" width="12.09765625" style="70" customWidth="1"/>
    <col min="6421" max="6421" width="8.19921875" style="70"/>
    <col min="6422" max="6422" width="10.8984375" style="70" customWidth="1"/>
    <col min="6423" max="6423" width="9.8984375" style="70" customWidth="1"/>
    <col min="6424" max="6656" width="8.19921875" style="70"/>
    <col min="6657" max="6657" width="9.09765625" style="70" customWidth="1"/>
    <col min="6658" max="6658" width="39" style="70" bestFit="1" customWidth="1"/>
    <col min="6659" max="6659" width="16.19921875" style="70" customWidth="1"/>
    <col min="6660" max="6660" width="10.8984375" style="70" customWidth="1"/>
    <col min="6661" max="6661" width="12" style="70" customWidth="1"/>
    <col min="6662" max="6662" width="12.5" style="70" customWidth="1"/>
    <col min="6663" max="6663" width="12" style="70" customWidth="1"/>
    <col min="6664" max="6664" width="18.59765625" style="70" bestFit="1" customWidth="1"/>
    <col min="6665" max="6665" width="13.796875" style="70" customWidth="1"/>
    <col min="6666" max="6666" width="14.69921875" style="70" customWidth="1"/>
    <col min="6667" max="6667" width="17.19921875" style="70" customWidth="1"/>
    <col min="6668" max="6671" width="8.19921875" style="70"/>
    <col min="6672" max="6672" width="9.5" style="70" bestFit="1" customWidth="1"/>
    <col min="6673" max="6673" width="13.5" style="70" customWidth="1"/>
    <col min="6674" max="6674" width="8.59765625" style="70" bestFit="1" customWidth="1"/>
    <col min="6675" max="6675" width="8.19921875" style="70"/>
    <col min="6676" max="6676" width="12.09765625" style="70" customWidth="1"/>
    <col min="6677" max="6677" width="8.19921875" style="70"/>
    <col min="6678" max="6678" width="10.8984375" style="70" customWidth="1"/>
    <col min="6679" max="6679" width="9.8984375" style="70" customWidth="1"/>
    <col min="6680" max="6912" width="8.19921875" style="70"/>
    <col min="6913" max="6913" width="9.09765625" style="70" customWidth="1"/>
    <col min="6914" max="6914" width="39" style="70" bestFit="1" customWidth="1"/>
    <col min="6915" max="6915" width="16.19921875" style="70" customWidth="1"/>
    <col min="6916" max="6916" width="10.8984375" style="70" customWidth="1"/>
    <col min="6917" max="6917" width="12" style="70" customWidth="1"/>
    <col min="6918" max="6918" width="12.5" style="70" customWidth="1"/>
    <col min="6919" max="6919" width="12" style="70" customWidth="1"/>
    <col min="6920" max="6920" width="18.59765625" style="70" bestFit="1" customWidth="1"/>
    <col min="6921" max="6921" width="13.796875" style="70" customWidth="1"/>
    <col min="6922" max="6922" width="14.69921875" style="70" customWidth="1"/>
    <col min="6923" max="6923" width="17.19921875" style="70" customWidth="1"/>
    <col min="6924" max="6927" width="8.19921875" style="70"/>
    <col min="6928" max="6928" width="9.5" style="70" bestFit="1" customWidth="1"/>
    <col min="6929" max="6929" width="13.5" style="70" customWidth="1"/>
    <col min="6930" max="6930" width="8.59765625" style="70" bestFit="1" customWidth="1"/>
    <col min="6931" max="6931" width="8.19921875" style="70"/>
    <col min="6932" max="6932" width="12.09765625" style="70" customWidth="1"/>
    <col min="6933" max="6933" width="8.19921875" style="70"/>
    <col min="6934" max="6934" width="10.8984375" style="70" customWidth="1"/>
    <col min="6935" max="6935" width="9.8984375" style="70" customWidth="1"/>
    <col min="6936" max="7168" width="8.19921875" style="70"/>
    <col min="7169" max="7169" width="9.09765625" style="70" customWidth="1"/>
    <col min="7170" max="7170" width="39" style="70" bestFit="1" customWidth="1"/>
    <col min="7171" max="7171" width="16.19921875" style="70" customWidth="1"/>
    <col min="7172" max="7172" width="10.8984375" style="70" customWidth="1"/>
    <col min="7173" max="7173" width="12" style="70" customWidth="1"/>
    <col min="7174" max="7174" width="12.5" style="70" customWidth="1"/>
    <col min="7175" max="7175" width="12" style="70" customWidth="1"/>
    <col min="7176" max="7176" width="18.59765625" style="70" bestFit="1" customWidth="1"/>
    <col min="7177" max="7177" width="13.796875" style="70" customWidth="1"/>
    <col min="7178" max="7178" width="14.69921875" style="70" customWidth="1"/>
    <col min="7179" max="7179" width="17.19921875" style="70" customWidth="1"/>
    <col min="7180" max="7183" width="8.19921875" style="70"/>
    <col min="7184" max="7184" width="9.5" style="70" bestFit="1" customWidth="1"/>
    <col min="7185" max="7185" width="13.5" style="70" customWidth="1"/>
    <col min="7186" max="7186" width="8.59765625" style="70" bestFit="1" customWidth="1"/>
    <col min="7187" max="7187" width="8.19921875" style="70"/>
    <col min="7188" max="7188" width="12.09765625" style="70" customWidth="1"/>
    <col min="7189" max="7189" width="8.19921875" style="70"/>
    <col min="7190" max="7190" width="10.8984375" style="70" customWidth="1"/>
    <col min="7191" max="7191" width="9.8984375" style="70" customWidth="1"/>
    <col min="7192" max="7424" width="8.19921875" style="70"/>
    <col min="7425" max="7425" width="9.09765625" style="70" customWidth="1"/>
    <col min="7426" max="7426" width="39" style="70" bestFit="1" customWidth="1"/>
    <col min="7427" max="7427" width="16.19921875" style="70" customWidth="1"/>
    <col min="7428" max="7428" width="10.8984375" style="70" customWidth="1"/>
    <col min="7429" max="7429" width="12" style="70" customWidth="1"/>
    <col min="7430" max="7430" width="12.5" style="70" customWidth="1"/>
    <col min="7431" max="7431" width="12" style="70" customWidth="1"/>
    <col min="7432" max="7432" width="18.59765625" style="70" bestFit="1" customWidth="1"/>
    <col min="7433" max="7433" width="13.796875" style="70" customWidth="1"/>
    <col min="7434" max="7434" width="14.69921875" style="70" customWidth="1"/>
    <col min="7435" max="7435" width="17.19921875" style="70" customWidth="1"/>
    <col min="7436" max="7439" width="8.19921875" style="70"/>
    <col min="7440" max="7440" width="9.5" style="70" bestFit="1" customWidth="1"/>
    <col min="7441" max="7441" width="13.5" style="70" customWidth="1"/>
    <col min="7442" max="7442" width="8.59765625" style="70" bestFit="1" customWidth="1"/>
    <col min="7443" max="7443" width="8.19921875" style="70"/>
    <col min="7444" max="7444" width="12.09765625" style="70" customWidth="1"/>
    <col min="7445" max="7445" width="8.19921875" style="70"/>
    <col min="7446" max="7446" width="10.8984375" style="70" customWidth="1"/>
    <col min="7447" max="7447" width="9.8984375" style="70" customWidth="1"/>
    <col min="7448" max="7680" width="8.19921875" style="70"/>
    <col min="7681" max="7681" width="9.09765625" style="70" customWidth="1"/>
    <col min="7682" max="7682" width="39" style="70" bestFit="1" customWidth="1"/>
    <col min="7683" max="7683" width="16.19921875" style="70" customWidth="1"/>
    <col min="7684" max="7684" width="10.8984375" style="70" customWidth="1"/>
    <col min="7685" max="7685" width="12" style="70" customWidth="1"/>
    <col min="7686" max="7686" width="12.5" style="70" customWidth="1"/>
    <col min="7687" max="7687" width="12" style="70" customWidth="1"/>
    <col min="7688" max="7688" width="18.59765625" style="70" bestFit="1" customWidth="1"/>
    <col min="7689" max="7689" width="13.796875" style="70" customWidth="1"/>
    <col min="7690" max="7690" width="14.69921875" style="70" customWidth="1"/>
    <col min="7691" max="7691" width="17.19921875" style="70" customWidth="1"/>
    <col min="7692" max="7695" width="8.19921875" style="70"/>
    <col min="7696" max="7696" width="9.5" style="70" bestFit="1" customWidth="1"/>
    <col min="7697" max="7697" width="13.5" style="70" customWidth="1"/>
    <col min="7698" max="7698" width="8.59765625" style="70" bestFit="1" customWidth="1"/>
    <col min="7699" max="7699" width="8.19921875" style="70"/>
    <col min="7700" max="7700" width="12.09765625" style="70" customWidth="1"/>
    <col min="7701" max="7701" width="8.19921875" style="70"/>
    <col min="7702" max="7702" width="10.8984375" style="70" customWidth="1"/>
    <col min="7703" max="7703" width="9.8984375" style="70" customWidth="1"/>
    <col min="7704" max="7936" width="8.19921875" style="70"/>
    <col min="7937" max="7937" width="9.09765625" style="70" customWidth="1"/>
    <col min="7938" max="7938" width="39" style="70" bestFit="1" customWidth="1"/>
    <col min="7939" max="7939" width="16.19921875" style="70" customWidth="1"/>
    <col min="7940" max="7940" width="10.8984375" style="70" customWidth="1"/>
    <col min="7941" max="7941" width="12" style="70" customWidth="1"/>
    <col min="7942" max="7942" width="12.5" style="70" customWidth="1"/>
    <col min="7943" max="7943" width="12" style="70" customWidth="1"/>
    <col min="7944" max="7944" width="18.59765625" style="70" bestFit="1" customWidth="1"/>
    <col min="7945" max="7945" width="13.796875" style="70" customWidth="1"/>
    <col min="7946" max="7946" width="14.69921875" style="70" customWidth="1"/>
    <col min="7947" max="7947" width="17.19921875" style="70" customWidth="1"/>
    <col min="7948" max="7951" width="8.19921875" style="70"/>
    <col min="7952" max="7952" width="9.5" style="70" bestFit="1" customWidth="1"/>
    <col min="7953" max="7953" width="13.5" style="70" customWidth="1"/>
    <col min="7954" max="7954" width="8.59765625" style="70" bestFit="1" customWidth="1"/>
    <col min="7955" max="7955" width="8.19921875" style="70"/>
    <col min="7956" max="7956" width="12.09765625" style="70" customWidth="1"/>
    <col min="7957" max="7957" width="8.19921875" style="70"/>
    <col min="7958" max="7958" width="10.8984375" style="70" customWidth="1"/>
    <col min="7959" max="7959" width="9.8984375" style="70" customWidth="1"/>
    <col min="7960" max="8192" width="8.19921875" style="70"/>
    <col min="8193" max="8193" width="9.09765625" style="70" customWidth="1"/>
    <col min="8194" max="8194" width="39" style="70" bestFit="1" customWidth="1"/>
    <col min="8195" max="8195" width="16.19921875" style="70" customWidth="1"/>
    <col min="8196" max="8196" width="10.8984375" style="70" customWidth="1"/>
    <col min="8197" max="8197" width="12" style="70" customWidth="1"/>
    <col min="8198" max="8198" width="12.5" style="70" customWidth="1"/>
    <col min="8199" max="8199" width="12" style="70" customWidth="1"/>
    <col min="8200" max="8200" width="18.59765625" style="70" bestFit="1" customWidth="1"/>
    <col min="8201" max="8201" width="13.796875" style="70" customWidth="1"/>
    <col min="8202" max="8202" width="14.69921875" style="70" customWidth="1"/>
    <col min="8203" max="8203" width="17.19921875" style="70" customWidth="1"/>
    <col min="8204" max="8207" width="8.19921875" style="70"/>
    <col min="8208" max="8208" width="9.5" style="70" bestFit="1" customWidth="1"/>
    <col min="8209" max="8209" width="13.5" style="70" customWidth="1"/>
    <col min="8210" max="8210" width="8.59765625" style="70" bestFit="1" customWidth="1"/>
    <col min="8211" max="8211" width="8.19921875" style="70"/>
    <col min="8212" max="8212" width="12.09765625" style="70" customWidth="1"/>
    <col min="8213" max="8213" width="8.19921875" style="70"/>
    <col min="8214" max="8214" width="10.8984375" style="70" customWidth="1"/>
    <col min="8215" max="8215" width="9.8984375" style="70" customWidth="1"/>
    <col min="8216" max="8448" width="8.19921875" style="70"/>
    <col min="8449" max="8449" width="9.09765625" style="70" customWidth="1"/>
    <col min="8450" max="8450" width="39" style="70" bestFit="1" customWidth="1"/>
    <col min="8451" max="8451" width="16.19921875" style="70" customWidth="1"/>
    <col min="8452" max="8452" width="10.8984375" style="70" customWidth="1"/>
    <col min="8453" max="8453" width="12" style="70" customWidth="1"/>
    <col min="8454" max="8454" width="12.5" style="70" customWidth="1"/>
    <col min="8455" max="8455" width="12" style="70" customWidth="1"/>
    <col min="8456" max="8456" width="18.59765625" style="70" bestFit="1" customWidth="1"/>
    <col min="8457" max="8457" width="13.796875" style="70" customWidth="1"/>
    <col min="8458" max="8458" width="14.69921875" style="70" customWidth="1"/>
    <col min="8459" max="8459" width="17.19921875" style="70" customWidth="1"/>
    <col min="8460" max="8463" width="8.19921875" style="70"/>
    <col min="8464" max="8464" width="9.5" style="70" bestFit="1" customWidth="1"/>
    <col min="8465" max="8465" width="13.5" style="70" customWidth="1"/>
    <col min="8466" max="8466" width="8.59765625" style="70" bestFit="1" customWidth="1"/>
    <col min="8467" max="8467" width="8.19921875" style="70"/>
    <col min="8468" max="8468" width="12.09765625" style="70" customWidth="1"/>
    <col min="8469" max="8469" width="8.19921875" style="70"/>
    <col min="8470" max="8470" width="10.8984375" style="70" customWidth="1"/>
    <col min="8471" max="8471" width="9.8984375" style="70" customWidth="1"/>
    <col min="8472" max="8704" width="8.19921875" style="70"/>
    <col min="8705" max="8705" width="9.09765625" style="70" customWidth="1"/>
    <col min="8706" max="8706" width="39" style="70" bestFit="1" customWidth="1"/>
    <col min="8707" max="8707" width="16.19921875" style="70" customWidth="1"/>
    <col min="8708" max="8708" width="10.8984375" style="70" customWidth="1"/>
    <col min="8709" max="8709" width="12" style="70" customWidth="1"/>
    <col min="8710" max="8710" width="12.5" style="70" customWidth="1"/>
    <col min="8711" max="8711" width="12" style="70" customWidth="1"/>
    <col min="8712" max="8712" width="18.59765625" style="70" bestFit="1" customWidth="1"/>
    <col min="8713" max="8713" width="13.796875" style="70" customWidth="1"/>
    <col min="8714" max="8714" width="14.69921875" style="70" customWidth="1"/>
    <col min="8715" max="8715" width="17.19921875" style="70" customWidth="1"/>
    <col min="8716" max="8719" width="8.19921875" style="70"/>
    <col min="8720" max="8720" width="9.5" style="70" bestFit="1" customWidth="1"/>
    <col min="8721" max="8721" width="13.5" style="70" customWidth="1"/>
    <col min="8722" max="8722" width="8.59765625" style="70" bestFit="1" customWidth="1"/>
    <col min="8723" max="8723" width="8.19921875" style="70"/>
    <col min="8724" max="8724" width="12.09765625" style="70" customWidth="1"/>
    <col min="8725" max="8725" width="8.19921875" style="70"/>
    <col min="8726" max="8726" width="10.8984375" style="70" customWidth="1"/>
    <col min="8727" max="8727" width="9.8984375" style="70" customWidth="1"/>
    <col min="8728" max="8960" width="8.19921875" style="70"/>
    <col min="8961" max="8961" width="9.09765625" style="70" customWidth="1"/>
    <col min="8962" max="8962" width="39" style="70" bestFit="1" customWidth="1"/>
    <col min="8963" max="8963" width="16.19921875" style="70" customWidth="1"/>
    <col min="8964" max="8964" width="10.8984375" style="70" customWidth="1"/>
    <col min="8965" max="8965" width="12" style="70" customWidth="1"/>
    <col min="8966" max="8966" width="12.5" style="70" customWidth="1"/>
    <col min="8967" max="8967" width="12" style="70" customWidth="1"/>
    <col min="8968" max="8968" width="18.59765625" style="70" bestFit="1" customWidth="1"/>
    <col min="8969" max="8969" width="13.796875" style="70" customWidth="1"/>
    <col min="8970" max="8970" width="14.69921875" style="70" customWidth="1"/>
    <col min="8971" max="8971" width="17.19921875" style="70" customWidth="1"/>
    <col min="8972" max="8975" width="8.19921875" style="70"/>
    <col min="8976" max="8976" width="9.5" style="70" bestFit="1" customWidth="1"/>
    <col min="8977" max="8977" width="13.5" style="70" customWidth="1"/>
    <col min="8978" max="8978" width="8.59765625" style="70" bestFit="1" customWidth="1"/>
    <col min="8979" max="8979" width="8.19921875" style="70"/>
    <col min="8980" max="8980" width="12.09765625" style="70" customWidth="1"/>
    <col min="8981" max="8981" width="8.19921875" style="70"/>
    <col min="8982" max="8982" width="10.8984375" style="70" customWidth="1"/>
    <col min="8983" max="8983" width="9.8984375" style="70" customWidth="1"/>
    <col min="8984" max="9216" width="8.19921875" style="70"/>
    <col min="9217" max="9217" width="9.09765625" style="70" customWidth="1"/>
    <col min="9218" max="9218" width="39" style="70" bestFit="1" customWidth="1"/>
    <col min="9219" max="9219" width="16.19921875" style="70" customWidth="1"/>
    <col min="9220" max="9220" width="10.8984375" style="70" customWidth="1"/>
    <col min="9221" max="9221" width="12" style="70" customWidth="1"/>
    <col min="9222" max="9222" width="12.5" style="70" customWidth="1"/>
    <col min="9223" max="9223" width="12" style="70" customWidth="1"/>
    <col min="9224" max="9224" width="18.59765625" style="70" bestFit="1" customWidth="1"/>
    <col min="9225" max="9225" width="13.796875" style="70" customWidth="1"/>
    <col min="9226" max="9226" width="14.69921875" style="70" customWidth="1"/>
    <col min="9227" max="9227" width="17.19921875" style="70" customWidth="1"/>
    <col min="9228" max="9231" width="8.19921875" style="70"/>
    <col min="9232" max="9232" width="9.5" style="70" bestFit="1" customWidth="1"/>
    <col min="9233" max="9233" width="13.5" style="70" customWidth="1"/>
    <col min="9234" max="9234" width="8.59765625" style="70" bestFit="1" customWidth="1"/>
    <col min="9235" max="9235" width="8.19921875" style="70"/>
    <col min="9236" max="9236" width="12.09765625" style="70" customWidth="1"/>
    <col min="9237" max="9237" width="8.19921875" style="70"/>
    <col min="9238" max="9238" width="10.8984375" style="70" customWidth="1"/>
    <col min="9239" max="9239" width="9.8984375" style="70" customWidth="1"/>
    <col min="9240" max="9472" width="8.19921875" style="70"/>
    <col min="9473" max="9473" width="9.09765625" style="70" customWidth="1"/>
    <col min="9474" max="9474" width="39" style="70" bestFit="1" customWidth="1"/>
    <col min="9475" max="9475" width="16.19921875" style="70" customWidth="1"/>
    <col min="9476" max="9476" width="10.8984375" style="70" customWidth="1"/>
    <col min="9477" max="9477" width="12" style="70" customWidth="1"/>
    <col min="9478" max="9478" width="12.5" style="70" customWidth="1"/>
    <col min="9479" max="9479" width="12" style="70" customWidth="1"/>
    <col min="9480" max="9480" width="18.59765625" style="70" bestFit="1" customWidth="1"/>
    <col min="9481" max="9481" width="13.796875" style="70" customWidth="1"/>
    <col min="9482" max="9482" width="14.69921875" style="70" customWidth="1"/>
    <col min="9483" max="9483" width="17.19921875" style="70" customWidth="1"/>
    <col min="9484" max="9487" width="8.19921875" style="70"/>
    <col min="9488" max="9488" width="9.5" style="70" bestFit="1" customWidth="1"/>
    <col min="9489" max="9489" width="13.5" style="70" customWidth="1"/>
    <col min="9490" max="9490" width="8.59765625" style="70" bestFit="1" customWidth="1"/>
    <col min="9491" max="9491" width="8.19921875" style="70"/>
    <col min="9492" max="9492" width="12.09765625" style="70" customWidth="1"/>
    <col min="9493" max="9493" width="8.19921875" style="70"/>
    <col min="9494" max="9494" width="10.8984375" style="70" customWidth="1"/>
    <col min="9495" max="9495" width="9.8984375" style="70" customWidth="1"/>
    <col min="9496" max="9728" width="8.19921875" style="70"/>
    <col min="9729" max="9729" width="9.09765625" style="70" customWidth="1"/>
    <col min="9730" max="9730" width="39" style="70" bestFit="1" customWidth="1"/>
    <col min="9731" max="9731" width="16.19921875" style="70" customWidth="1"/>
    <col min="9732" max="9732" width="10.8984375" style="70" customWidth="1"/>
    <col min="9733" max="9733" width="12" style="70" customWidth="1"/>
    <col min="9734" max="9734" width="12.5" style="70" customWidth="1"/>
    <col min="9735" max="9735" width="12" style="70" customWidth="1"/>
    <col min="9736" max="9736" width="18.59765625" style="70" bestFit="1" customWidth="1"/>
    <col min="9737" max="9737" width="13.796875" style="70" customWidth="1"/>
    <col min="9738" max="9738" width="14.69921875" style="70" customWidth="1"/>
    <col min="9739" max="9739" width="17.19921875" style="70" customWidth="1"/>
    <col min="9740" max="9743" width="8.19921875" style="70"/>
    <col min="9744" max="9744" width="9.5" style="70" bestFit="1" customWidth="1"/>
    <col min="9745" max="9745" width="13.5" style="70" customWidth="1"/>
    <col min="9746" max="9746" width="8.59765625" style="70" bestFit="1" customWidth="1"/>
    <col min="9747" max="9747" width="8.19921875" style="70"/>
    <col min="9748" max="9748" width="12.09765625" style="70" customWidth="1"/>
    <col min="9749" max="9749" width="8.19921875" style="70"/>
    <col min="9750" max="9750" width="10.8984375" style="70" customWidth="1"/>
    <col min="9751" max="9751" width="9.8984375" style="70" customWidth="1"/>
    <col min="9752" max="9984" width="8.19921875" style="70"/>
    <col min="9985" max="9985" width="9.09765625" style="70" customWidth="1"/>
    <col min="9986" max="9986" width="39" style="70" bestFit="1" customWidth="1"/>
    <col min="9987" max="9987" width="16.19921875" style="70" customWidth="1"/>
    <col min="9988" max="9988" width="10.8984375" style="70" customWidth="1"/>
    <col min="9989" max="9989" width="12" style="70" customWidth="1"/>
    <col min="9990" max="9990" width="12.5" style="70" customWidth="1"/>
    <col min="9991" max="9991" width="12" style="70" customWidth="1"/>
    <col min="9992" max="9992" width="18.59765625" style="70" bestFit="1" customWidth="1"/>
    <col min="9993" max="9993" width="13.796875" style="70" customWidth="1"/>
    <col min="9994" max="9994" width="14.69921875" style="70" customWidth="1"/>
    <col min="9995" max="9995" width="17.19921875" style="70" customWidth="1"/>
    <col min="9996" max="9999" width="8.19921875" style="70"/>
    <col min="10000" max="10000" width="9.5" style="70" bestFit="1" customWidth="1"/>
    <col min="10001" max="10001" width="13.5" style="70" customWidth="1"/>
    <col min="10002" max="10002" width="8.59765625" style="70" bestFit="1" customWidth="1"/>
    <col min="10003" max="10003" width="8.19921875" style="70"/>
    <col min="10004" max="10004" width="12.09765625" style="70" customWidth="1"/>
    <col min="10005" max="10005" width="8.19921875" style="70"/>
    <col min="10006" max="10006" width="10.8984375" style="70" customWidth="1"/>
    <col min="10007" max="10007" width="9.8984375" style="70" customWidth="1"/>
    <col min="10008" max="10240" width="8.19921875" style="70"/>
    <col min="10241" max="10241" width="9.09765625" style="70" customWidth="1"/>
    <col min="10242" max="10242" width="39" style="70" bestFit="1" customWidth="1"/>
    <col min="10243" max="10243" width="16.19921875" style="70" customWidth="1"/>
    <col min="10244" max="10244" width="10.8984375" style="70" customWidth="1"/>
    <col min="10245" max="10245" width="12" style="70" customWidth="1"/>
    <col min="10246" max="10246" width="12.5" style="70" customWidth="1"/>
    <col min="10247" max="10247" width="12" style="70" customWidth="1"/>
    <col min="10248" max="10248" width="18.59765625" style="70" bestFit="1" customWidth="1"/>
    <col min="10249" max="10249" width="13.796875" style="70" customWidth="1"/>
    <col min="10250" max="10250" width="14.69921875" style="70" customWidth="1"/>
    <col min="10251" max="10251" width="17.19921875" style="70" customWidth="1"/>
    <col min="10252" max="10255" width="8.19921875" style="70"/>
    <col min="10256" max="10256" width="9.5" style="70" bestFit="1" customWidth="1"/>
    <col min="10257" max="10257" width="13.5" style="70" customWidth="1"/>
    <col min="10258" max="10258" width="8.59765625" style="70" bestFit="1" customWidth="1"/>
    <col min="10259" max="10259" width="8.19921875" style="70"/>
    <col min="10260" max="10260" width="12.09765625" style="70" customWidth="1"/>
    <col min="10261" max="10261" width="8.19921875" style="70"/>
    <col min="10262" max="10262" width="10.8984375" style="70" customWidth="1"/>
    <col min="10263" max="10263" width="9.8984375" style="70" customWidth="1"/>
    <col min="10264" max="10496" width="8.19921875" style="70"/>
    <col min="10497" max="10497" width="9.09765625" style="70" customWidth="1"/>
    <col min="10498" max="10498" width="39" style="70" bestFit="1" customWidth="1"/>
    <col min="10499" max="10499" width="16.19921875" style="70" customWidth="1"/>
    <col min="10500" max="10500" width="10.8984375" style="70" customWidth="1"/>
    <col min="10501" max="10501" width="12" style="70" customWidth="1"/>
    <col min="10502" max="10502" width="12.5" style="70" customWidth="1"/>
    <col min="10503" max="10503" width="12" style="70" customWidth="1"/>
    <col min="10504" max="10504" width="18.59765625" style="70" bestFit="1" customWidth="1"/>
    <col min="10505" max="10505" width="13.796875" style="70" customWidth="1"/>
    <col min="10506" max="10506" width="14.69921875" style="70" customWidth="1"/>
    <col min="10507" max="10507" width="17.19921875" style="70" customWidth="1"/>
    <col min="10508" max="10511" width="8.19921875" style="70"/>
    <col min="10512" max="10512" width="9.5" style="70" bestFit="1" customWidth="1"/>
    <col min="10513" max="10513" width="13.5" style="70" customWidth="1"/>
    <col min="10514" max="10514" width="8.59765625" style="70" bestFit="1" customWidth="1"/>
    <col min="10515" max="10515" width="8.19921875" style="70"/>
    <col min="10516" max="10516" width="12.09765625" style="70" customWidth="1"/>
    <col min="10517" max="10517" width="8.19921875" style="70"/>
    <col min="10518" max="10518" width="10.8984375" style="70" customWidth="1"/>
    <col min="10519" max="10519" width="9.8984375" style="70" customWidth="1"/>
    <col min="10520" max="10752" width="8.19921875" style="70"/>
    <col min="10753" max="10753" width="9.09765625" style="70" customWidth="1"/>
    <col min="10754" max="10754" width="39" style="70" bestFit="1" customWidth="1"/>
    <col min="10755" max="10755" width="16.19921875" style="70" customWidth="1"/>
    <col min="10756" max="10756" width="10.8984375" style="70" customWidth="1"/>
    <col min="10757" max="10757" width="12" style="70" customWidth="1"/>
    <col min="10758" max="10758" width="12.5" style="70" customWidth="1"/>
    <col min="10759" max="10759" width="12" style="70" customWidth="1"/>
    <col min="10760" max="10760" width="18.59765625" style="70" bestFit="1" customWidth="1"/>
    <col min="10761" max="10761" width="13.796875" style="70" customWidth="1"/>
    <col min="10762" max="10762" width="14.69921875" style="70" customWidth="1"/>
    <col min="10763" max="10763" width="17.19921875" style="70" customWidth="1"/>
    <col min="10764" max="10767" width="8.19921875" style="70"/>
    <col min="10768" max="10768" width="9.5" style="70" bestFit="1" customWidth="1"/>
    <col min="10769" max="10769" width="13.5" style="70" customWidth="1"/>
    <col min="10770" max="10770" width="8.59765625" style="70" bestFit="1" customWidth="1"/>
    <col min="10771" max="10771" width="8.19921875" style="70"/>
    <col min="10772" max="10772" width="12.09765625" style="70" customWidth="1"/>
    <col min="10773" max="10773" width="8.19921875" style="70"/>
    <col min="10774" max="10774" width="10.8984375" style="70" customWidth="1"/>
    <col min="10775" max="10775" width="9.8984375" style="70" customWidth="1"/>
    <col min="10776" max="11008" width="8.19921875" style="70"/>
    <col min="11009" max="11009" width="9.09765625" style="70" customWidth="1"/>
    <col min="11010" max="11010" width="39" style="70" bestFit="1" customWidth="1"/>
    <col min="11011" max="11011" width="16.19921875" style="70" customWidth="1"/>
    <col min="11012" max="11012" width="10.8984375" style="70" customWidth="1"/>
    <col min="11013" max="11013" width="12" style="70" customWidth="1"/>
    <col min="11014" max="11014" width="12.5" style="70" customWidth="1"/>
    <col min="11015" max="11015" width="12" style="70" customWidth="1"/>
    <col min="11016" max="11016" width="18.59765625" style="70" bestFit="1" customWidth="1"/>
    <col min="11017" max="11017" width="13.796875" style="70" customWidth="1"/>
    <col min="11018" max="11018" width="14.69921875" style="70" customWidth="1"/>
    <col min="11019" max="11019" width="17.19921875" style="70" customWidth="1"/>
    <col min="11020" max="11023" width="8.19921875" style="70"/>
    <col min="11024" max="11024" width="9.5" style="70" bestFit="1" customWidth="1"/>
    <col min="11025" max="11025" width="13.5" style="70" customWidth="1"/>
    <col min="11026" max="11026" width="8.59765625" style="70" bestFit="1" customWidth="1"/>
    <col min="11027" max="11027" width="8.19921875" style="70"/>
    <col min="11028" max="11028" width="12.09765625" style="70" customWidth="1"/>
    <col min="11029" max="11029" width="8.19921875" style="70"/>
    <col min="11030" max="11030" width="10.8984375" style="70" customWidth="1"/>
    <col min="11031" max="11031" width="9.8984375" style="70" customWidth="1"/>
    <col min="11032" max="11264" width="8.19921875" style="70"/>
    <col min="11265" max="11265" width="9.09765625" style="70" customWidth="1"/>
    <col min="11266" max="11266" width="39" style="70" bestFit="1" customWidth="1"/>
    <col min="11267" max="11267" width="16.19921875" style="70" customWidth="1"/>
    <col min="11268" max="11268" width="10.8984375" style="70" customWidth="1"/>
    <col min="11269" max="11269" width="12" style="70" customWidth="1"/>
    <col min="11270" max="11270" width="12.5" style="70" customWidth="1"/>
    <col min="11271" max="11271" width="12" style="70" customWidth="1"/>
    <col min="11272" max="11272" width="18.59765625" style="70" bestFit="1" customWidth="1"/>
    <col min="11273" max="11273" width="13.796875" style="70" customWidth="1"/>
    <col min="11274" max="11274" width="14.69921875" style="70" customWidth="1"/>
    <col min="11275" max="11275" width="17.19921875" style="70" customWidth="1"/>
    <col min="11276" max="11279" width="8.19921875" style="70"/>
    <col min="11280" max="11280" width="9.5" style="70" bestFit="1" customWidth="1"/>
    <col min="11281" max="11281" width="13.5" style="70" customWidth="1"/>
    <col min="11282" max="11282" width="8.59765625" style="70" bestFit="1" customWidth="1"/>
    <col min="11283" max="11283" width="8.19921875" style="70"/>
    <col min="11284" max="11284" width="12.09765625" style="70" customWidth="1"/>
    <col min="11285" max="11285" width="8.19921875" style="70"/>
    <col min="11286" max="11286" width="10.8984375" style="70" customWidth="1"/>
    <col min="11287" max="11287" width="9.8984375" style="70" customWidth="1"/>
    <col min="11288" max="11520" width="8.19921875" style="70"/>
    <col min="11521" max="11521" width="9.09765625" style="70" customWidth="1"/>
    <col min="11522" max="11522" width="39" style="70" bestFit="1" customWidth="1"/>
    <col min="11523" max="11523" width="16.19921875" style="70" customWidth="1"/>
    <col min="11524" max="11524" width="10.8984375" style="70" customWidth="1"/>
    <col min="11525" max="11525" width="12" style="70" customWidth="1"/>
    <col min="11526" max="11526" width="12.5" style="70" customWidth="1"/>
    <col min="11527" max="11527" width="12" style="70" customWidth="1"/>
    <col min="11528" max="11528" width="18.59765625" style="70" bestFit="1" customWidth="1"/>
    <col min="11529" max="11529" width="13.796875" style="70" customWidth="1"/>
    <col min="11530" max="11530" width="14.69921875" style="70" customWidth="1"/>
    <col min="11531" max="11531" width="17.19921875" style="70" customWidth="1"/>
    <col min="11532" max="11535" width="8.19921875" style="70"/>
    <col min="11536" max="11536" width="9.5" style="70" bestFit="1" customWidth="1"/>
    <col min="11537" max="11537" width="13.5" style="70" customWidth="1"/>
    <col min="11538" max="11538" width="8.59765625" style="70" bestFit="1" customWidth="1"/>
    <col min="11539" max="11539" width="8.19921875" style="70"/>
    <col min="11540" max="11540" width="12.09765625" style="70" customWidth="1"/>
    <col min="11541" max="11541" width="8.19921875" style="70"/>
    <col min="11542" max="11542" width="10.8984375" style="70" customWidth="1"/>
    <col min="11543" max="11543" width="9.8984375" style="70" customWidth="1"/>
    <col min="11544" max="11776" width="8.19921875" style="70"/>
    <col min="11777" max="11777" width="9.09765625" style="70" customWidth="1"/>
    <col min="11778" max="11778" width="39" style="70" bestFit="1" customWidth="1"/>
    <col min="11779" max="11779" width="16.19921875" style="70" customWidth="1"/>
    <col min="11780" max="11780" width="10.8984375" style="70" customWidth="1"/>
    <col min="11781" max="11781" width="12" style="70" customWidth="1"/>
    <col min="11782" max="11782" width="12.5" style="70" customWidth="1"/>
    <col min="11783" max="11783" width="12" style="70" customWidth="1"/>
    <col min="11784" max="11784" width="18.59765625" style="70" bestFit="1" customWidth="1"/>
    <col min="11785" max="11785" width="13.796875" style="70" customWidth="1"/>
    <col min="11786" max="11786" width="14.69921875" style="70" customWidth="1"/>
    <col min="11787" max="11787" width="17.19921875" style="70" customWidth="1"/>
    <col min="11788" max="11791" width="8.19921875" style="70"/>
    <col min="11792" max="11792" width="9.5" style="70" bestFit="1" customWidth="1"/>
    <col min="11793" max="11793" width="13.5" style="70" customWidth="1"/>
    <col min="11794" max="11794" width="8.59765625" style="70" bestFit="1" customWidth="1"/>
    <col min="11795" max="11795" width="8.19921875" style="70"/>
    <col min="11796" max="11796" width="12.09765625" style="70" customWidth="1"/>
    <col min="11797" max="11797" width="8.19921875" style="70"/>
    <col min="11798" max="11798" width="10.8984375" style="70" customWidth="1"/>
    <col min="11799" max="11799" width="9.8984375" style="70" customWidth="1"/>
    <col min="11800" max="12032" width="8.19921875" style="70"/>
    <col min="12033" max="12033" width="9.09765625" style="70" customWidth="1"/>
    <col min="12034" max="12034" width="39" style="70" bestFit="1" customWidth="1"/>
    <col min="12035" max="12035" width="16.19921875" style="70" customWidth="1"/>
    <col min="12036" max="12036" width="10.8984375" style="70" customWidth="1"/>
    <col min="12037" max="12037" width="12" style="70" customWidth="1"/>
    <col min="12038" max="12038" width="12.5" style="70" customWidth="1"/>
    <col min="12039" max="12039" width="12" style="70" customWidth="1"/>
    <col min="12040" max="12040" width="18.59765625" style="70" bestFit="1" customWidth="1"/>
    <col min="12041" max="12041" width="13.796875" style="70" customWidth="1"/>
    <col min="12042" max="12042" width="14.69921875" style="70" customWidth="1"/>
    <col min="12043" max="12043" width="17.19921875" style="70" customWidth="1"/>
    <col min="12044" max="12047" width="8.19921875" style="70"/>
    <col min="12048" max="12048" width="9.5" style="70" bestFit="1" customWidth="1"/>
    <col min="12049" max="12049" width="13.5" style="70" customWidth="1"/>
    <col min="12050" max="12050" width="8.59765625" style="70" bestFit="1" customWidth="1"/>
    <col min="12051" max="12051" width="8.19921875" style="70"/>
    <col min="12052" max="12052" width="12.09765625" style="70" customWidth="1"/>
    <col min="12053" max="12053" width="8.19921875" style="70"/>
    <col min="12054" max="12054" width="10.8984375" style="70" customWidth="1"/>
    <col min="12055" max="12055" width="9.8984375" style="70" customWidth="1"/>
    <col min="12056" max="12288" width="8.19921875" style="70"/>
    <col min="12289" max="12289" width="9.09765625" style="70" customWidth="1"/>
    <col min="12290" max="12290" width="39" style="70" bestFit="1" customWidth="1"/>
    <col min="12291" max="12291" width="16.19921875" style="70" customWidth="1"/>
    <col min="12292" max="12292" width="10.8984375" style="70" customWidth="1"/>
    <col min="12293" max="12293" width="12" style="70" customWidth="1"/>
    <col min="12294" max="12294" width="12.5" style="70" customWidth="1"/>
    <col min="12295" max="12295" width="12" style="70" customWidth="1"/>
    <col min="12296" max="12296" width="18.59765625" style="70" bestFit="1" customWidth="1"/>
    <col min="12297" max="12297" width="13.796875" style="70" customWidth="1"/>
    <col min="12298" max="12298" width="14.69921875" style="70" customWidth="1"/>
    <col min="12299" max="12299" width="17.19921875" style="70" customWidth="1"/>
    <col min="12300" max="12303" width="8.19921875" style="70"/>
    <col min="12304" max="12304" width="9.5" style="70" bestFit="1" customWidth="1"/>
    <col min="12305" max="12305" width="13.5" style="70" customWidth="1"/>
    <col min="12306" max="12306" width="8.59765625" style="70" bestFit="1" customWidth="1"/>
    <col min="12307" max="12307" width="8.19921875" style="70"/>
    <col min="12308" max="12308" width="12.09765625" style="70" customWidth="1"/>
    <col min="12309" max="12309" width="8.19921875" style="70"/>
    <col min="12310" max="12310" width="10.8984375" style="70" customWidth="1"/>
    <col min="12311" max="12311" width="9.8984375" style="70" customWidth="1"/>
    <col min="12312" max="12544" width="8.19921875" style="70"/>
    <col min="12545" max="12545" width="9.09765625" style="70" customWidth="1"/>
    <col min="12546" max="12546" width="39" style="70" bestFit="1" customWidth="1"/>
    <col min="12547" max="12547" width="16.19921875" style="70" customWidth="1"/>
    <col min="12548" max="12548" width="10.8984375" style="70" customWidth="1"/>
    <col min="12549" max="12549" width="12" style="70" customWidth="1"/>
    <col min="12550" max="12550" width="12.5" style="70" customWidth="1"/>
    <col min="12551" max="12551" width="12" style="70" customWidth="1"/>
    <col min="12552" max="12552" width="18.59765625" style="70" bestFit="1" customWidth="1"/>
    <col min="12553" max="12553" width="13.796875" style="70" customWidth="1"/>
    <col min="12554" max="12554" width="14.69921875" style="70" customWidth="1"/>
    <col min="12555" max="12555" width="17.19921875" style="70" customWidth="1"/>
    <col min="12556" max="12559" width="8.19921875" style="70"/>
    <col min="12560" max="12560" width="9.5" style="70" bestFit="1" customWidth="1"/>
    <col min="12561" max="12561" width="13.5" style="70" customWidth="1"/>
    <col min="12562" max="12562" width="8.59765625" style="70" bestFit="1" customWidth="1"/>
    <col min="12563" max="12563" width="8.19921875" style="70"/>
    <col min="12564" max="12564" width="12.09765625" style="70" customWidth="1"/>
    <col min="12565" max="12565" width="8.19921875" style="70"/>
    <col min="12566" max="12566" width="10.8984375" style="70" customWidth="1"/>
    <col min="12567" max="12567" width="9.8984375" style="70" customWidth="1"/>
    <col min="12568" max="12800" width="8.19921875" style="70"/>
    <col min="12801" max="12801" width="9.09765625" style="70" customWidth="1"/>
    <col min="12802" max="12802" width="39" style="70" bestFit="1" customWidth="1"/>
    <col min="12803" max="12803" width="16.19921875" style="70" customWidth="1"/>
    <col min="12804" max="12804" width="10.8984375" style="70" customWidth="1"/>
    <col min="12805" max="12805" width="12" style="70" customWidth="1"/>
    <col min="12806" max="12806" width="12.5" style="70" customWidth="1"/>
    <col min="12807" max="12807" width="12" style="70" customWidth="1"/>
    <col min="12808" max="12808" width="18.59765625" style="70" bestFit="1" customWidth="1"/>
    <col min="12809" max="12809" width="13.796875" style="70" customWidth="1"/>
    <col min="12810" max="12810" width="14.69921875" style="70" customWidth="1"/>
    <col min="12811" max="12811" width="17.19921875" style="70" customWidth="1"/>
    <col min="12812" max="12815" width="8.19921875" style="70"/>
    <col min="12816" max="12816" width="9.5" style="70" bestFit="1" customWidth="1"/>
    <col min="12817" max="12817" width="13.5" style="70" customWidth="1"/>
    <col min="12818" max="12818" width="8.59765625" style="70" bestFit="1" customWidth="1"/>
    <col min="12819" max="12819" width="8.19921875" style="70"/>
    <col min="12820" max="12820" width="12.09765625" style="70" customWidth="1"/>
    <col min="12821" max="12821" width="8.19921875" style="70"/>
    <col min="12822" max="12822" width="10.8984375" style="70" customWidth="1"/>
    <col min="12823" max="12823" width="9.8984375" style="70" customWidth="1"/>
    <col min="12824" max="13056" width="8.19921875" style="70"/>
    <col min="13057" max="13057" width="9.09765625" style="70" customWidth="1"/>
    <col min="13058" max="13058" width="39" style="70" bestFit="1" customWidth="1"/>
    <col min="13059" max="13059" width="16.19921875" style="70" customWidth="1"/>
    <col min="13060" max="13060" width="10.8984375" style="70" customWidth="1"/>
    <col min="13061" max="13061" width="12" style="70" customWidth="1"/>
    <col min="13062" max="13062" width="12.5" style="70" customWidth="1"/>
    <col min="13063" max="13063" width="12" style="70" customWidth="1"/>
    <col min="13064" max="13064" width="18.59765625" style="70" bestFit="1" customWidth="1"/>
    <col min="13065" max="13065" width="13.796875" style="70" customWidth="1"/>
    <col min="13066" max="13066" width="14.69921875" style="70" customWidth="1"/>
    <col min="13067" max="13067" width="17.19921875" style="70" customWidth="1"/>
    <col min="13068" max="13071" width="8.19921875" style="70"/>
    <col min="13072" max="13072" width="9.5" style="70" bestFit="1" customWidth="1"/>
    <col min="13073" max="13073" width="13.5" style="70" customWidth="1"/>
    <col min="13074" max="13074" width="8.59765625" style="70" bestFit="1" customWidth="1"/>
    <col min="13075" max="13075" width="8.19921875" style="70"/>
    <col min="13076" max="13076" width="12.09765625" style="70" customWidth="1"/>
    <col min="13077" max="13077" width="8.19921875" style="70"/>
    <col min="13078" max="13078" width="10.8984375" style="70" customWidth="1"/>
    <col min="13079" max="13079" width="9.8984375" style="70" customWidth="1"/>
    <col min="13080" max="13312" width="8.19921875" style="70"/>
    <col min="13313" max="13313" width="9.09765625" style="70" customWidth="1"/>
    <col min="13314" max="13314" width="39" style="70" bestFit="1" customWidth="1"/>
    <col min="13315" max="13315" width="16.19921875" style="70" customWidth="1"/>
    <col min="13316" max="13316" width="10.8984375" style="70" customWidth="1"/>
    <col min="13317" max="13317" width="12" style="70" customWidth="1"/>
    <col min="13318" max="13318" width="12.5" style="70" customWidth="1"/>
    <col min="13319" max="13319" width="12" style="70" customWidth="1"/>
    <col min="13320" max="13320" width="18.59765625" style="70" bestFit="1" customWidth="1"/>
    <col min="13321" max="13321" width="13.796875" style="70" customWidth="1"/>
    <col min="13322" max="13322" width="14.69921875" style="70" customWidth="1"/>
    <col min="13323" max="13323" width="17.19921875" style="70" customWidth="1"/>
    <col min="13324" max="13327" width="8.19921875" style="70"/>
    <col min="13328" max="13328" width="9.5" style="70" bestFit="1" customWidth="1"/>
    <col min="13329" max="13329" width="13.5" style="70" customWidth="1"/>
    <col min="13330" max="13330" width="8.59765625" style="70" bestFit="1" customWidth="1"/>
    <col min="13331" max="13331" width="8.19921875" style="70"/>
    <col min="13332" max="13332" width="12.09765625" style="70" customWidth="1"/>
    <col min="13333" max="13333" width="8.19921875" style="70"/>
    <col min="13334" max="13334" width="10.8984375" style="70" customWidth="1"/>
    <col min="13335" max="13335" width="9.8984375" style="70" customWidth="1"/>
    <col min="13336" max="13568" width="8.19921875" style="70"/>
    <col min="13569" max="13569" width="9.09765625" style="70" customWidth="1"/>
    <col min="13570" max="13570" width="39" style="70" bestFit="1" customWidth="1"/>
    <col min="13571" max="13571" width="16.19921875" style="70" customWidth="1"/>
    <col min="13572" max="13572" width="10.8984375" style="70" customWidth="1"/>
    <col min="13573" max="13573" width="12" style="70" customWidth="1"/>
    <col min="13574" max="13574" width="12.5" style="70" customWidth="1"/>
    <col min="13575" max="13575" width="12" style="70" customWidth="1"/>
    <col min="13576" max="13576" width="18.59765625" style="70" bestFit="1" customWidth="1"/>
    <col min="13577" max="13577" width="13.796875" style="70" customWidth="1"/>
    <col min="13578" max="13578" width="14.69921875" style="70" customWidth="1"/>
    <col min="13579" max="13579" width="17.19921875" style="70" customWidth="1"/>
    <col min="13580" max="13583" width="8.19921875" style="70"/>
    <col min="13584" max="13584" width="9.5" style="70" bestFit="1" customWidth="1"/>
    <col min="13585" max="13585" width="13.5" style="70" customWidth="1"/>
    <col min="13586" max="13586" width="8.59765625" style="70" bestFit="1" customWidth="1"/>
    <col min="13587" max="13587" width="8.19921875" style="70"/>
    <col min="13588" max="13588" width="12.09765625" style="70" customWidth="1"/>
    <col min="13589" max="13589" width="8.19921875" style="70"/>
    <col min="13590" max="13590" width="10.8984375" style="70" customWidth="1"/>
    <col min="13591" max="13591" width="9.8984375" style="70" customWidth="1"/>
    <col min="13592" max="13824" width="8.19921875" style="70"/>
    <col min="13825" max="13825" width="9.09765625" style="70" customWidth="1"/>
    <col min="13826" max="13826" width="39" style="70" bestFit="1" customWidth="1"/>
    <col min="13827" max="13827" width="16.19921875" style="70" customWidth="1"/>
    <col min="13828" max="13828" width="10.8984375" style="70" customWidth="1"/>
    <col min="13829" max="13829" width="12" style="70" customWidth="1"/>
    <col min="13830" max="13830" width="12.5" style="70" customWidth="1"/>
    <col min="13831" max="13831" width="12" style="70" customWidth="1"/>
    <col min="13832" max="13832" width="18.59765625" style="70" bestFit="1" customWidth="1"/>
    <col min="13833" max="13833" width="13.796875" style="70" customWidth="1"/>
    <col min="13834" max="13834" width="14.69921875" style="70" customWidth="1"/>
    <col min="13835" max="13835" width="17.19921875" style="70" customWidth="1"/>
    <col min="13836" max="13839" width="8.19921875" style="70"/>
    <col min="13840" max="13840" width="9.5" style="70" bestFit="1" customWidth="1"/>
    <col min="13841" max="13841" width="13.5" style="70" customWidth="1"/>
    <col min="13842" max="13842" width="8.59765625" style="70" bestFit="1" customWidth="1"/>
    <col min="13843" max="13843" width="8.19921875" style="70"/>
    <col min="13844" max="13844" width="12.09765625" style="70" customWidth="1"/>
    <col min="13845" max="13845" width="8.19921875" style="70"/>
    <col min="13846" max="13846" width="10.8984375" style="70" customWidth="1"/>
    <col min="13847" max="13847" width="9.8984375" style="70" customWidth="1"/>
    <col min="13848" max="14080" width="8.19921875" style="70"/>
    <col min="14081" max="14081" width="9.09765625" style="70" customWidth="1"/>
    <col min="14082" max="14082" width="39" style="70" bestFit="1" customWidth="1"/>
    <col min="14083" max="14083" width="16.19921875" style="70" customWidth="1"/>
    <col min="14084" max="14084" width="10.8984375" style="70" customWidth="1"/>
    <col min="14085" max="14085" width="12" style="70" customWidth="1"/>
    <col min="14086" max="14086" width="12.5" style="70" customWidth="1"/>
    <col min="14087" max="14087" width="12" style="70" customWidth="1"/>
    <col min="14088" max="14088" width="18.59765625" style="70" bestFit="1" customWidth="1"/>
    <col min="14089" max="14089" width="13.796875" style="70" customWidth="1"/>
    <col min="14090" max="14090" width="14.69921875" style="70" customWidth="1"/>
    <col min="14091" max="14091" width="17.19921875" style="70" customWidth="1"/>
    <col min="14092" max="14095" width="8.19921875" style="70"/>
    <col min="14096" max="14096" width="9.5" style="70" bestFit="1" customWidth="1"/>
    <col min="14097" max="14097" width="13.5" style="70" customWidth="1"/>
    <col min="14098" max="14098" width="8.59765625" style="70" bestFit="1" customWidth="1"/>
    <col min="14099" max="14099" width="8.19921875" style="70"/>
    <col min="14100" max="14100" width="12.09765625" style="70" customWidth="1"/>
    <col min="14101" max="14101" width="8.19921875" style="70"/>
    <col min="14102" max="14102" width="10.8984375" style="70" customWidth="1"/>
    <col min="14103" max="14103" width="9.8984375" style="70" customWidth="1"/>
    <col min="14104" max="14336" width="8.19921875" style="70"/>
    <col min="14337" max="14337" width="9.09765625" style="70" customWidth="1"/>
    <col min="14338" max="14338" width="39" style="70" bestFit="1" customWidth="1"/>
    <col min="14339" max="14339" width="16.19921875" style="70" customWidth="1"/>
    <col min="14340" max="14340" width="10.8984375" style="70" customWidth="1"/>
    <col min="14341" max="14341" width="12" style="70" customWidth="1"/>
    <col min="14342" max="14342" width="12.5" style="70" customWidth="1"/>
    <col min="14343" max="14343" width="12" style="70" customWidth="1"/>
    <col min="14344" max="14344" width="18.59765625" style="70" bestFit="1" customWidth="1"/>
    <col min="14345" max="14345" width="13.796875" style="70" customWidth="1"/>
    <col min="14346" max="14346" width="14.69921875" style="70" customWidth="1"/>
    <col min="14347" max="14347" width="17.19921875" style="70" customWidth="1"/>
    <col min="14348" max="14351" width="8.19921875" style="70"/>
    <col min="14352" max="14352" width="9.5" style="70" bestFit="1" customWidth="1"/>
    <col min="14353" max="14353" width="13.5" style="70" customWidth="1"/>
    <col min="14354" max="14354" width="8.59765625" style="70" bestFit="1" customWidth="1"/>
    <col min="14355" max="14355" width="8.19921875" style="70"/>
    <col min="14356" max="14356" width="12.09765625" style="70" customWidth="1"/>
    <col min="14357" max="14357" width="8.19921875" style="70"/>
    <col min="14358" max="14358" width="10.8984375" style="70" customWidth="1"/>
    <col min="14359" max="14359" width="9.8984375" style="70" customWidth="1"/>
    <col min="14360" max="14592" width="8.19921875" style="70"/>
    <col min="14593" max="14593" width="9.09765625" style="70" customWidth="1"/>
    <col min="14594" max="14594" width="39" style="70" bestFit="1" customWidth="1"/>
    <col min="14595" max="14595" width="16.19921875" style="70" customWidth="1"/>
    <col min="14596" max="14596" width="10.8984375" style="70" customWidth="1"/>
    <col min="14597" max="14597" width="12" style="70" customWidth="1"/>
    <col min="14598" max="14598" width="12.5" style="70" customWidth="1"/>
    <col min="14599" max="14599" width="12" style="70" customWidth="1"/>
    <col min="14600" max="14600" width="18.59765625" style="70" bestFit="1" customWidth="1"/>
    <col min="14601" max="14601" width="13.796875" style="70" customWidth="1"/>
    <col min="14602" max="14602" width="14.69921875" style="70" customWidth="1"/>
    <col min="14603" max="14603" width="17.19921875" style="70" customWidth="1"/>
    <col min="14604" max="14607" width="8.19921875" style="70"/>
    <col min="14608" max="14608" width="9.5" style="70" bestFit="1" customWidth="1"/>
    <col min="14609" max="14609" width="13.5" style="70" customWidth="1"/>
    <col min="14610" max="14610" width="8.59765625" style="70" bestFit="1" customWidth="1"/>
    <col min="14611" max="14611" width="8.19921875" style="70"/>
    <col min="14612" max="14612" width="12.09765625" style="70" customWidth="1"/>
    <col min="14613" max="14613" width="8.19921875" style="70"/>
    <col min="14614" max="14614" width="10.8984375" style="70" customWidth="1"/>
    <col min="14615" max="14615" width="9.8984375" style="70" customWidth="1"/>
    <col min="14616" max="14848" width="8.19921875" style="70"/>
    <col min="14849" max="14849" width="9.09765625" style="70" customWidth="1"/>
    <col min="14850" max="14850" width="39" style="70" bestFit="1" customWidth="1"/>
    <col min="14851" max="14851" width="16.19921875" style="70" customWidth="1"/>
    <col min="14852" max="14852" width="10.8984375" style="70" customWidth="1"/>
    <col min="14853" max="14853" width="12" style="70" customWidth="1"/>
    <col min="14854" max="14854" width="12.5" style="70" customWidth="1"/>
    <col min="14855" max="14855" width="12" style="70" customWidth="1"/>
    <col min="14856" max="14856" width="18.59765625" style="70" bestFit="1" customWidth="1"/>
    <col min="14857" max="14857" width="13.796875" style="70" customWidth="1"/>
    <col min="14858" max="14858" width="14.69921875" style="70" customWidth="1"/>
    <col min="14859" max="14859" width="17.19921875" style="70" customWidth="1"/>
    <col min="14860" max="14863" width="8.19921875" style="70"/>
    <col min="14864" max="14864" width="9.5" style="70" bestFit="1" customWidth="1"/>
    <col min="14865" max="14865" width="13.5" style="70" customWidth="1"/>
    <col min="14866" max="14866" width="8.59765625" style="70" bestFit="1" customWidth="1"/>
    <col min="14867" max="14867" width="8.19921875" style="70"/>
    <col min="14868" max="14868" width="12.09765625" style="70" customWidth="1"/>
    <col min="14869" max="14869" width="8.19921875" style="70"/>
    <col min="14870" max="14870" width="10.8984375" style="70" customWidth="1"/>
    <col min="14871" max="14871" width="9.8984375" style="70" customWidth="1"/>
    <col min="14872" max="15104" width="8.19921875" style="70"/>
    <col min="15105" max="15105" width="9.09765625" style="70" customWidth="1"/>
    <col min="15106" max="15106" width="39" style="70" bestFit="1" customWidth="1"/>
    <col min="15107" max="15107" width="16.19921875" style="70" customWidth="1"/>
    <col min="15108" max="15108" width="10.8984375" style="70" customWidth="1"/>
    <col min="15109" max="15109" width="12" style="70" customWidth="1"/>
    <col min="15110" max="15110" width="12.5" style="70" customWidth="1"/>
    <col min="15111" max="15111" width="12" style="70" customWidth="1"/>
    <col min="15112" max="15112" width="18.59765625" style="70" bestFit="1" customWidth="1"/>
    <col min="15113" max="15113" width="13.796875" style="70" customWidth="1"/>
    <col min="15114" max="15114" width="14.69921875" style="70" customWidth="1"/>
    <col min="15115" max="15115" width="17.19921875" style="70" customWidth="1"/>
    <col min="15116" max="15119" width="8.19921875" style="70"/>
    <col min="15120" max="15120" width="9.5" style="70" bestFit="1" customWidth="1"/>
    <col min="15121" max="15121" width="13.5" style="70" customWidth="1"/>
    <col min="15122" max="15122" width="8.59765625" style="70" bestFit="1" customWidth="1"/>
    <col min="15123" max="15123" width="8.19921875" style="70"/>
    <col min="15124" max="15124" width="12.09765625" style="70" customWidth="1"/>
    <col min="15125" max="15125" width="8.19921875" style="70"/>
    <col min="15126" max="15126" width="10.8984375" style="70" customWidth="1"/>
    <col min="15127" max="15127" width="9.8984375" style="70" customWidth="1"/>
    <col min="15128" max="15360" width="8.19921875" style="70"/>
    <col min="15361" max="15361" width="9.09765625" style="70" customWidth="1"/>
    <col min="15362" max="15362" width="39" style="70" bestFit="1" customWidth="1"/>
    <col min="15363" max="15363" width="16.19921875" style="70" customWidth="1"/>
    <col min="15364" max="15364" width="10.8984375" style="70" customWidth="1"/>
    <col min="15365" max="15365" width="12" style="70" customWidth="1"/>
    <col min="15366" max="15366" width="12.5" style="70" customWidth="1"/>
    <col min="15367" max="15367" width="12" style="70" customWidth="1"/>
    <col min="15368" max="15368" width="18.59765625" style="70" bestFit="1" customWidth="1"/>
    <col min="15369" max="15369" width="13.796875" style="70" customWidth="1"/>
    <col min="15370" max="15370" width="14.69921875" style="70" customWidth="1"/>
    <col min="15371" max="15371" width="17.19921875" style="70" customWidth="1"/>
    <col min="15372" max="15375" width="8.19921875" style="70"/>
    <col min="15376" max="15376" width="9.5" style="70" bestFit="1" customWidth="1"/>
    <col min="15377" max="15377" width="13.5" style="70" customWidth="1"/>
    <col min="15378" max="15378" width="8.59765625" style="70" bestFit="1" customWidth="1"/>
    <col min="15379" max="15379" width="8.19921875" style="70"/>
    <col min="15380" max="15380" width="12.09765625" style="70" customWidth="1"/>
    <col min="15381" max="15381" width="8.19921875" style="70"/>
    <col min="15382" max="15382" width="10.8984375" style="70" customWidth="1"/>
    <col min="15383" max="15383" width="9.8984375" style="70" customWidth="1"/>
    <col min="15384" max="15616" width="8.19921875" style="70"/>
    <col min="15617" max="15617" width="9.09765625" style="70" customWidth="1"/>
    <col min="15618" max="15618" width="39" style="70" bestFit="1" customWidth="1"/>
    <col min="15619" max="15619" width="16.19921875" style="70" customWidth="1"/>
    <col min="15620" max="15620" width="10.8984375" style="70" customWidth="1"/>
    <col min="15621" max="15621" width="12" style="70" customWidth="1"/>
    <col min="15622" max="15622" width="12.5" style="70" customWidth="1"/>
    <col min="15623" max="15623" width="12" style="70" customWidth="1"/>
    <col min="15624" max="15624" width="18.59765625" style="70" bestFit="1" customWidth="1"/>
    <col min="15625" max="15625" width="13.796875" style="70" customWidth="1"/>
    <col min="15626" max="15626" width="14.69921875" style="70" customWidth="1"/>
    <col min="15627" max="15627" width="17.19921875" style="70" customWidth="1"/>
    <col min="15628" max="15631" width="8.19921875" style="70"/>
    <col min="15632" max="15632" width="9.5" style="70" bestFit="1" customWidth="1"/>
    <col min="15633" max="15633" width="13.5" style="70" customWidth="1"/>
    <col min="15634" max="15634" width="8.59765625" style="70" bestFit="1" customWidth="1"/>
    <col min="15635" max="15635" width="8.19921875" style="70"/>
    <col min="15636" max="15636" width="12.09765625" style="70" customWidth="1"/>
    <col min="15637" max="15637" width="8.19921875" style="70"/>
    <col min="15638" max="15638" width="10.8984375" style="70" customWidth="1"/>
    <col min="15639" max="15639" width="9.8984375" style="70" customWidth="1"/>
    <col min="15640" max="15872" width="8.19921875" style="70"/>
    <col min="15873" max="15873" width="9.09765625" style="70" customWidth="1"/>
    <col min="15874" max="15874" width="39" style="70" bestFit="1" customWidth="1"/>
    <col min="15875" max="15875" width="16.19921875" style="70" customWidth="1"/>
    <col min="15876" max="15876" width="10.8984375" style="70" customWidth="1"/>
    <col min="15877" max="15877" width="12" style="70" customWidth="1"/>
    <col min="15878" max="15878" width="12.5" style="70" customWidth="1"/>
    <col min="15879" max="15879" width="12" style="70" customWidth="1"/>
    <col min="15880" max="15880" width="18.59765625" style="70" bestFit="1" customWidth="1"/>
    <col min="15881" max="15881" width="13.796875" style="70" customWidth="1"/>
    <col min="15882" max="15882" width="14.69921875" style="70" customWidth="1"/>
    <col min="15883" max="15883" width="17.19921875" style="70" customWidth="1"/>
    <col min="15884" max="15887" width="8.19921875" style="70"/>
    <col min="15888" max="15888" width="9.5" style="70" bestFit="1" customWidth="1"/>
    <col min="15889" max="15889" width="13.5" style="70" customWidth="1"/>
    <col min="15890" max="15890" width="8.59765625" style="70" bestFit="1" customWidth="1"/>
    <col min="15891" max="15891" width="8.19921875" style="70"/>
    <col min="15892" max="15892" width="12.09765625" style="70" customWidth="1"/>
    <col min="15893" max="15893" width="8.19921875" style="70"/>
    <col min="15894" max="15894" width="10.8984375" style="70" customWidth="1"/>
    <col min="15895" max="15895" width="9.8984375" style="70" customWidth="1"/>
    <col min="15896" max="16128" width="8.19921875" style="70"/>
    <col min="16129" max="16129" width="9.09765625" style="70" customWidth="1"/>
    <col min="16130" max="16130" width="39" style="70" bestFit="1" customWidth="1"/>
    <col min="16131" max="16131" width="16.19921875" style="70" customWidth="1"/>
    <col min="16132" max="16132" width="10.8984375" style="70" customWidth="1"/>
    <col min="16133" max="16133" width="12" style="70" customWidth="1"/>
    <col min="16134" max="16134" width="12.5" style="70" customWidth="1"/>
    <col min="16135" max="16135" width="12" style="70" customWidth="1"/>
    <col min="16136" max="16136" width="18.59765625" style="70" bestFit="1" customWidth="1"/>
    <col min="16137" max="16137" width="13.796875" style="70" customWidth="1"/>
    <col min="16138" max="16138" width="14.69921875" style="70" customWidth="1"/>
    <col min="16139" max="16139" width="17.19921875" style="70" customWidth="1"/>
    <col min="16140" max="16143" width="8.19921875" style="70"/>
    <col min="16144" max="16144" width="9.5" style="70" bestFit="1" customWidth="1"/>
    <col min="16145" max="16145" width="13.5" style="70" customWidth="1"/>
    <col min="16146" max="16146" width="8.59765625" style="70" bestFit="1" customWidth="1"/>
    <col min="16147" max="16147" width="8.19921875" style="70"/>
    <col min="16148" max="16148" width="12.09765625" style="70" customWidth="1"/>
    <col min="16149" max="16149" width="8.19921875" style="70"/>
    <col min="16150" max="16150" width="10.8984375" style="70" customWidth="1"/>
    <col min="16151" max="16151" width="9.8984375" style="70" customWidth="1"/>
    <col min="16152" max="16384" width="8.19921875" style="70"/>
  </cols>
  <sheetData>
    <row r="1" spans="1:40" ht="33.75" customHeight="1" x14ac:dyDescent="0.3">
      <c r="A1" s="161" t="s">
        <v>806</v>
      </c>
      <c r="B1" s="162"/>
      <c r="C1" s="162"/>
      <c r="D1" s="162"/>
      <c r="E1" s="162"/>
      <c r="F1" s="162"/>
      <c r="G1" s="162"/>
      <c r="H1" s="162"/>
      <c r="I1" s="162"/>
      <c r="J1" s="162"/>
      <c r="K1" s="163"/>
      <c r="P1" s="71"/>
    </row>
    <row r="2" spans="1:40" ht="33.75" customHeight="1" x14ac:dyDescent="0.3">
      <c r="A2" s="161" t="s">
        <v>17</v>
      </c>
      <c r="B2" s="162"/>
      <c r="C2" s="162"/>
      <c r="D2" s="162"/>
      <c r="E2" s="162"/>
      <c r="F2" s="162"/>
      <c r="G2" s="162"/>
      <c r="H2" s="162"/>
      <c r="I2" s="162"/>
      <c r="J2" s="162"/>
      <c r="K2" s="163"/>
      <c r="P2" s="71"/>
    </row>
    <row r="3" spans="1:40" ht="43.2" x14ac:dyDescent="0.3">
      <c r="A3" s="72" t="s">
        <v>807</v>
      </c>
      <c r="B3" s="72" t="s">
        <v>808</v>
      </c>
      <c r="C3" s="73" t="s">
        <v>809</v>
      </c>
      <c r="D3" s="73" t="s">
        <v>810</v>
      </c>
      <c r="E3" s="73" t="s">
        <v>811</v>
      </c>
      <c r="F3" s="73" t="s">
        <v>812</v>
      </c>
      <c r="G3" s="73" t="s">
        <v>813</v>
      </c>
      <c r="H3" s="73" t="s">
        <v>814</v>
      </c>
      <c r="I3" s="73" t="s">
        <v>815</v>
      </c>
      <c r="J3" s="73" t="s">
        <v>816</v>
      </c>
      <c r="K3" s="73" t="s">
        <v>817</v>
      </c>
      <c r="R3" s="74">
        <v>1</v>
      </c>
      <c r="S3" s="74">
        <v>2</v>
      </c>
      <c r="T3" s="74">
        <v>3</v>
      </c>
      <c r="U3" s="74">
        <v>4</v>
      </c>
      <c r="V3" s="74">
        <v>5</v>
      </c>
      <c r="W3" s="74">
        <v>6</v>
      </c>
      <c r="X3" s="74">
        <v>7</v>
      </c>
      <c r="Y3" s="74">
        <v>8</v>
      </c>
      <c r="Z3" s="74">
        <v>9</v>
      </c>
      <c r="AA3" s="74">
        <v>10</v>
      </c>
      <c r="AB3" s="74">
        <v>11</v>
      </c>
      <c r="AC3" s="74">
        <v>12</v>
      </c>
      <c r="AD3" s="74">
        <v>13</v>
      </c>
      <c r="AE3" s="74">
        <v>14</v>
      </c>
      <c r="AF3" s="74">
        <v>15</v>
      </c>
      <c r="AG3" s="74">
        <v>16</v>
      </c>
      <c r="AH3" s="74">
        <v>17</v>
      </c>
      <c r="AI3" s="74">
        <v>18</v>
      </c>
      <c r="AJ3" s="74">
        <v>19</v>
      </c>
      <c r="AK3" s="74">
        <v>20</v>
      </c>
      <c r="AL3" s="74">
        <v>21</v>
      </c>
      <c r="AM3" s="74">
        <v>22</v>
      </c>
      <c r="AN3" s="74">
        <v>23</v>
      </c>
    </row>
    <row r="4" spans="1:40" ht="18" x14ac:dyDescent="0.35">
      <c r="A4" s="75" t="s">
        <v>818</v>
      </c>
      <c r="B4" s="76" t="s">
        <v>819</v>
      </c>
      <c r="C4" s="77">
        <f>[69]MC!E32</f>
        <v>930</v>
      </c>
      <c r="D4" s="78">
        <v>1.7279999999999999E-3</v>
      </c>
      <c r="E4" s="79">
        <v>45</v>
      </c>
      <c r="F4" s="77">
        <v>2.1</v>
      </c>
      <c r="G4" s="79">
        <f>ROUND(F4*D4*E4,4)</f>
        <v>0.1633</v>
      </c>
      <c r="H4" s="80" t="s">
        <v>820</v>
      </c>
      <c r="I4" s="77">
        <v>72.150000000000006</v>
      </c>
      <c r="J4" s="81">
        <f>ROUND(C4*G4,2)</f>
        <v>151.87</v>
      </c>
      <c r="K4" s="82">
        <f>ROUND(J4*I4,2)</f>
        <v>10957.42</v>
      </c>
      <c r="L4" s="83"/>
      <c r="M4" s="83"/>
      <c r="N4" s="83"/>
      <c r="P4" s="84"/>
      <c r="R4" s="85">
        <f>+$I4</f>
        <v>72.150000000000006</v>
      </c>
      <c r="S4" s="85" t="e">
        <f>+#REF!</f>
        <v>#REF!</v>
      </c>
      <c r="T4" s="85" t="e">
        <f>+#REF!</f>
        <v>#REF!</v>
      </c>
      <c r="U4" s="85" t="e">
        <f>+#REF!</f>
        <v>#REF!</v>
      </c>
      <c r="V4" s="85" t="e">
        <f>+#REF!</f>
        <v>#REF!</v>
      </c>
      <c r="W4" s="85" t="e">
        <f>+#REF!</f>
        <v>#REF!</v>
      </c>
      <c r="X4" s="85" t="e">
        <f>+#REF!</f>
        <v>#REF!</v>
      </c>
      <c r="Y4" s="85" t="e">
        <f>+#REF!</f>
        <v>#REF!</v>
      </c>
      <c r="Z4" s="85" t="e">
        <f>+#REF!</f>
        <v>#REF!</v>
      </c>
      <c r="AA4" s="85" t="e">
        <f>+#REF!</f>
        <v>#REF!</v>
      </c>
      <c r="AB4" s="85" t="e">
        <f>+#REF!</f>
        <v>#REF!</v>
      </c>
      <c r="AC4" s="85" t="e">
        <f>+#REF!</f>
        <v>#REF!</v>
      </c>
      <c r="AD4" s="85" t="e">
        <f>+#REF!</f>
        <v>#REF!</v>
      </c>
      <c r="AE4" s="85" t="e">
        <f>+#REF!</f>
        <v>#REF!</v>
      </c>
      <c r="AF4" s="85" t="e">
        <f>+#REF!</f>
        <v>#REF!</v>
      </c>
      <c r="AG4" s="85" t="e">
        <f>+#REF!</f>
        <v>#REF!</v>
      </c>
      <c r="AH4" s="85" t="e">
        <f>+#REF!</f>
        <v>#REF!</v>
      </c>
      <c r="AI4" s="85" t="e">
        <f>+#REF!</f>
        <v>#REF!</v>
      </c>
      <c r="AJ4" s="85" t="e">
        <f>+#REF!</f>
        <v>#REF!</v>
      </c>
      <c r="AK4" s="85" t="e">
        <f>+#REF!</f>
        <v>#REF!</v>
      </c>
      <c r="AL4" s="85" t="e">
        <f>+#REF!</f>
        <v>#REF!</v>
      </c>
      <c r="AM4" s="85" t="e">
        <f>+#REF!</f>
        <v>#REF!</v>
      </c>
      <c r="AN4" s="85" t="e">
        <f>+#REF!</f>
        <v>#REF!</v>
      </c>
    </row>
    <row r="5" spans="1:40" ht="18" x14ac:dyDescent="0.35">
      <c r="A5" s="154" t="s">
        <v>821</v>
      </c>
      <c r="B5" s="155"/>
      <c r="C5" s="86">
        <f>SUM(C4:C4)</f>
        <v>930</v>
      </c>
      <c r="D5" s="86"/>
      <c r="E5" s="86"/>
      <c r="F5" s="86"/>
      <c r="G5" s="86"/>
      <c r="H5" s="86"/>
      <c r="I5" s="86"/>
      <c r="J5" s="86">
        <f>SUM(J4:J4)</f>
        <v>151.87</v>
      </c>
      <c r="K5" s="86">
        <f>SUM(K4:K4)</f>
        <v>10957.42</v>
      </c>
      <c r="L5" s="83"/>
      <c r="M5" s="83"/>
      <c r="N5" s="83"/>
    </row>
    <row r="6" spans="1:40" x14ac:dyDescent="0.3">
      <c r="A6" s="156" t="s">
        <v>822</v>
      </c>
      <c r="B6" s="157"/>
      <c r="C6" s="157"/>
      <c r="D6" s="157"/>
      <c r="E6" s="157"/>
      <c r="F6" s="157"/>
      <c r="G6" s="157"/>
      <c r="H6" s="157"/>
      <c r="I6" s="157"/>
      <c r="J6" s="157"/>
      <c r="K6" s="158"/>
    </row>
    <row r="7" spans="1:40" x14ac:dyDescent="0.3">
      <c r="A7" s="147" t="s">
        <v>823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74"/>
      <c r="N7" s="74"/>
    </row>
    <row r="8" spans="1:40" ht="18" x14ac:dyDescent="0.35">
      <c r="B8" s="148" t="s">
        <v>824</v>
      </c>
      <c r="C8" s="149" t="s">
        <v>825</v>
      </c>
      <c r="D8" s="149"/>
      <c r="E8" s="87"/>
      <c r="F8" s="87"/>
      <c r="G8" s="87"/>
      <c r="H8" s="87"/>
      <c r="I8" s="87"/>
      <c r="J8" s="83"/>
      <c r="O8" s="88">
        <v>1299515.55</v>
      </c>
    </row>
    <row r="9" spans="1:40" ht="18" x14ac:dyDescent="0.35">
      <c r="B9" s="148"/>
      <c r="C9" s="150" t="s">
        <v>826</v>
      </c>
      <c r="D9" s="150"/>
      <c r="E9" s="87"/>
      <c r="F9" s="87"/>
      <c r="G9" s="87"/>
      <c r="H9" s="87"/>
      <c r="I9" s="87"/>
      <c r="J9" s="83"/>
    </row>
    <row r="10" spans="1:40" x14ac:dyDescent="0.3">
      <c r="H10" s="71"/>
      <c r="O10" s="89">
        <f>O8/C4</f>
        <v>1397.3285483870968</v>
      </c>
    </row>
    <row r="11" spans="1:40" x14ac:dyDescent="0.3">
      <c r="B11" s="151" t="s">
        <v>824</v>
      </c>
      <c r="C11" s="152">
        <f>K5</f>
        <v>10957.42</v>
      </c>
      <c r="D11" s="152"/>
      <c r="E11" s="90"/>
      <c r="F11" s="90"/>
      <c r="G11" s="90"/>
      <c r="H11" s="90"/>
      <c r="I11" s="90"/>
      <c r="J11" s="89"/>
      <c r="K11" s="89"/>
    </row>
    <row r="12" spans="1:40" x14ac:dyDescent="0.3">
      <c r="B12" s="151"/>
      <c r="C12" s="153">
        <f>J5</f>
        <v>151.87</v>
      </c>
      <c r="D12" s="153"/>
      <c r="E12" s="90"/>
      <c r="F12" s="90"/>
      <c r="G12" s="90"/>
      <c r="H12" s="90"/>
      <c r="I12" s="90"/>
    </row>
    <row r="13" spans="1:40" x14ac:dyDescent="0.3">
      <c r="C13" s="88"/>
      <c r="D13" s="88"/>
      <c r="E13" s="88"/>
      <c r="F13" s="88"/>
      <c r="G13" s="88"/>
      <c r="H13" s="88"/>
      <c r="I13" s="88"/>
    </row>
    <row r="14" spans="1:40" x14ac:dyDescent="0.3">
      <c r="B14" s="139" t="s">
        <v>824</v>
      </c>
      <c r="C14" s="141">
        <f>ROUND(+C11/C12,2)</f>
        <v>72.150000000000006</v>
      </c>
      <c r="D14" s="91"/>
      <c r="E14" s="91"/>
      <c r="F14" s="91"/>
      <c r="G14" s="91"/>
      <c r="H14" s="91"/>
      <c r="I14" s="91"/>
    </row>
    <row r="15" spans="1:40" x14ac:dyDescent="0.3">
      <c r="B15" s="159"/>
      <c r="C15" s="160"/>
      <c r="D15" s="91"/>
      <c r="E15" s="91"/>
      <c r="F15" s="91"/>
      <c r="G15" s="91"/>
      <c r="H15" s="91"/>
      <c r="I15" s="91"/>
    </row>
    <row r="16" spans="1:40" x14ac:dyDescent="0.3">
      <c r="C16" s="88"/>
      <c r="D16" s="88"/>
      <c r="E16" s="88"/>
      <c r="F16" s="88"/>
      <c r="G16" s="88"/>
      <c r="H16" s="88"/>
    </row>
    <row r="17" spans="1:40" ht="43.2" x14ac:dyDescent="0.3">
      <c r="A17" s="72" t="s">
        <v>807</v>
      </c>
      <c r="B17" s="72" t="s">
        <v>808</v>
      </c>
      <c r="C17" s="73" t="s">
        <v>809</v>
      </c>
      <c r="D17" s="73" t="s">
        <v>810</v>
      </c>
      <c r="E17" s="73" t="s">
        <v>811</v>
      </c>
      <c r="F17" s="73" t="s">
        <v>812</v>
      </c>
      <c r="G17" s="73" t="s">
        <v>813</v>
      </c>
      <c r="H17" s="73" t="str">
        <f>H3</f>
        <v>LOCALIZAÇÃO DA PEDREIRA</v>
      </c>
      <c r="I17" s="73" t="s">
        <v>815</v>
      </c>
      <c r="J17" s="73" t="s">
        <v>816</v>
      </c>
      <c r="K17" s="73" t="s">
        <v>817</v>
      </c>
      <c r="R17" s="74">
        <v>1</v>
      </c>
      <c r="S17" s="74">
        <v>2</v>
      </c>
      <c r="T17" s="74">
        <v>3</v>
      </c>
      <c r="U17" s="74">
        <v>4</v>
      </c>
      <c r="V17" s="74">
        <v>5</v>
      </c>
      <c r="W17" s="74">
        <v>6</v>
      </c>
      <c r="X17" s="74">
        <v>7</v>
      </c>
      <c r="Y17" s="74">
        <v>8</v>
      </c>
      <c r="Z17" s="74">
        <v>9</v>
      </c>
      <c r="AA17" s="74">
        <v>10</v>
      </c>
      <c r="AB17" s="74">
        <v>11</v>
      </c>
      <c r="AC17" s="74">
        <v>12</v>
      </c>
      <c r="AD17" s="74">
        <v>13</v>
      </c>
      <c r="AE17" s="74">
        <v>14</v>
      </c>
      <c r="AF17" s="74">
        <v>15</v>
      </c>
      <c r="AG17" s="74">
        <v>16</v>
      </c>
      <c r="AH17" s="74">
        <v>17</v>
      </c>
      <c r="AI17" s="74">
        <v>18</v>
      </c>
      <c r="AJ17" s="74">
        <v>19</v>
      </c>
      <c r="AK17" s="74">
        <v>20</v>
      </c>
      <c r="AL17" s="74">
        <v>21</v>
      </c>
      <c r="AM17" s="74">
        <v>22</v>
      </c>
      <c r="AN17" s="74">
        <v>23</v>
      </c>
    </row>
    <row r="18" spans="1:40" ht="18" x14ac:dyDescent="0.35">
      <c r="A18" s="75">
        <v>2</v>
      </c>
      <c r="B18" s="76" t="str">
        <f>B4</f>
        <v>NAZÁRIA - ALTOS/PI  (RODOVIA PAVIMENTADA)</v>
      </c>
      <c r="C18" s="77">
        <f>C4</f>
        <v>930</v>
      </c>
      <c r="D18" s="78">
        <f>D4</f>
        <v>1.7279999999999999E-3</v>
      </c>
      <c r="E18" s="79">
        <v>45</v>
      </c>
      <c r="F18" s="77">
        <f>F4</f>
        <v>2.1</v>
      </c>
      <c r="G18" s="79">
        <f>ROUND(F18*D18*E18,4)</f>
        <v>0.1633</v>
      </c>
      <c r="H18" s="80" t="str">
        <f>H4</f>
        <v>ALTOS - PI</v>
      </c>
      <c r="I18" s="77">
        <v>4.05</v>
      </c>
      <c r="J18" s="81">
        <f>ROUND(C18*G18,2)</f>
        <v>151.87</v>
      </c>
      <c r="K18" s="82">
        <f>ROUND(J18*I18,2)</f>
        <v>615.07000000000005</v>
      </c>
      <c r="L18" s="83"/>
    </row>
    <row r="19" spans="1:40" ht="18" x14ac:dyDescent="0.35">
      <c r="A19" s="154" t="s">
        <v>821</v>
      </c>
      <c r="B19" s="155"/>
      <c r="C19" s="86">
        <f>SUM(C18:C18)</f>
        <v>930</v>
      </c>
      <c r="D19" s="86"/>
      <c r="E19" s="86"/>
      <c r="F19" s="86"/>
      <c r="G19" s="86"/>
      <c r="H19" s="86"/>
      <c r="I19" s="86"/>
      <c r="J19" s="86">
        <f>SUM(J18:J18)</f>
        <v>151.87</v>
      </c>
      <c r="K19" s="86">
        <f>SUM(K18:K18)</f>
        <v>615.07000000000005</v>
      </c>
      <c r="L19" s="83"/>
    </row>
    <row r="20" spans="1:40" x14ac:dyDescent="0.3">
      <c r="A20" s="144" t="str">
        <f>A6</f>
        <v>DMT Cálculada apartir da pedreira localizada na cidade de Altos - PI (5° 2'54.59"S;  42°23'37.56"O)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6"/>
    </row>
    <row r="21" spans="1:40" x14ac:dyDescent="0.3">
      <c r="A21" s="147" t="s">
        <v>823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</row>
    <row r="22" spans="1:40" ht="18" x14ac:dyDescent="0.35">
      <c r="B22" s="148" t="s">
        <v>824</v>
      </c>
      <c r="C22" s="149" t="s">
        <v>825</v>
      </c>
      <c r="D22" s="149"/>
      <c r="E22" s="87"/>
      <c r="F22" s="87"/>
      <c r="G22" s="87"/>
      <c r="H22" s="87"/>
      <c r="I22" s="87"/>
      <c r="J22" s="83"/>
    </row>
    <row r="23" spans="1:40" ht="18" x14ac:dyDescent="0.35">
      <c r="B23" s="148"/>
      <c r="C23" s="150" t="s">
        <v>826</v>
      </c>
      <c r="D23" s="150"/>
      <c r="E23" s="87"/>
      <c r="F23" s="87"/>
      <c r="G23" s="87"/>
      <c r="H23" s="87"/>
      <c r="I23" s="87"/>
      <c r="J23" s="83"/>
    </row>
    <row r="25" spans="1:40" x14ac:dyDescent="0.3">
      <c r="B25" s="151" t="s">
        <v>824</v>
      </c>
      <c r="C25" s="152">
        <f>K19</f>
        <v>615.07000000000005</v>
      </c>
      <c r="D25" s="152"/>
      <c r="E25" s="90"/>
      <c r="F25" s="90"/>
      <c r="G25" s="90"/>
      <c r="H25" s="90"/>
      <c r="I25" s="90"/>
    </row>
    <row r="26" spans="1:40" x14ac:dyDescent="0.3">
      <c r="B26" s="151"/>
      <c r="C26" s="153">
        <f>J19</f>
        <v>151.87</v>
      </c>
      <c r="D26" s="153"/>
      <c r="E26" s="90"/>
      <c r="F26" s="90"/>
      <c r="G26" s="90"/>
      <c r="H26" s="90"/>
      <c r="I26" s="90"/>
    </row>
    <row r="27" spans="1:40" x14ac:dyDescent="0.3">
      <c r="C27" s="88"/>
      <c r="D27" s="88"/>
      <c r="E27" s="88"/>
      <c r="F27" s="88"/>
      <c r="G27" s="88"/>
      <c r="H27" s="88"/>
      <c r="I27" s="88"/>
    </row>
    <row r="28" spans="1:40" x14ac:dyDescent="0.3">
      <c r="B28" s="164" t="s">
        <v>824</v>
      </c>
      <c r="C28" s="141">
        <f>ROUND(+C25/C26,2)</f>
        <v>4.05</v>
      </c>
      <c r="D28" s="91"/>
      <c r="E28" s="91"/>
      <c r="F28" s="91"/>
      <c r="G28" s="91"/>
      <c r="H28" s="91"/>
      <c r="I28" s="91"/>
      <c r="O28" s="70" t="s">
        <v>827</v>
      </c>
    </row>
    <row r="29" spans="1:40" x14ac:dyDescent="0.3">
      <c r="B29" s="164"/>
      <c r="C29" s="142"/>
      <c r="D29" s="91"/>
      <c r="E29" s="91"/>
      <c r="F29" s="91"/>
      <c r="G29" s="91"/>
      <c r="H29" s="91"/>
      <c r="I29" s="91"/>
      <c r="O29" s="70">
        <v>12.58</v>
      </c>
    </row>
    <row r="30" spans="1:40" x14ac:dyDescent="0.3">
      <c r="A30" s="92"/>
      <c r="B30" s="93"/>
      <c r="C30" s="94"/>
      <c r="D30" s="95"/>
      <c r="E30" s="95"/>
      <c r="F30" s="95"/>
      <c r="G30" s="95"/>
      <c r="H30" s="95"/>
      <c r="I30" s="95"/>
      <c r="J30" s="92"/>
      <c r="K30" s="92"/>
    </row>
    <row r="31" spans="1:40" x14ac:dyDescent="0.3">
      <c r="A31" s="92"/>
      <c r="B31" s="93"/>
      <c r="C31" s="94"/>
      <c r="D31" s="95"/>
      <c r="E31" s="95"/>
      <c r="F31" s="95"/>
      <c r="G31" s="95"/>
      <c r="H31" s="95"/>
      <c r="I31" s="95"/>
      <c r="J31" s="92"/>
      <c r="K31" s="92"/>
    </row>
    <row r="32" spans="1:40" ht="33.75" customHeight="1" x14ac:dyDescent="0.3">
      <c r="A32" s="161" t="s">
        <v>19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3"/>
      <c r="P32" s="71"/>
    </row>
    <row r="33" spans="1:40" ht="43.2" x14ac:dyDescent="0.3">
      <c r="A33" s="72" t="s">
        <v>807</v>
      </c>
      <c r="B33" s="72" t="s">
        <v>808</v>
      </c>
      <c r="C33" s="73" t="s">
        <v>809</v>
      </c>
      <c r="D33" s="73" t="s">
        <v>810</v>
      </c>
      <c r="E33" s="73" t="s">
        <v>811</v>
      </c>
      <c r="F33" s="73" t="s">
        <v>812</v>
      </c>
      <c r="G33" s="73" t="s">
        <v>813</v>
      </c>
      <c r="H33" s="73" t="s">
        <v>814</v>
      </c>
      <c r="I33" s="73" t="s">
        <v>815</v>
      </c>
      <c r="J33" s="73" t="s">
        <v>816</v>
      </c>
      <c r="K33" s="73" t="s">
        <v>817</v>
      </c>
      <c r="R33" s="74">
        <v>1</v>
      </c>
      <c r="S33" s="74">
        <v>2</v>
      </c>
      <c r="T33" s="74">
        <v>3</v>
      </c>
      <c r="U33" s="74">
        <v>4</v>
      </c>
      <c r="V33" s="74">
        <v>5</v>
      </c>
      <c r="W33" s="74">
        <v>6</v>
      </c>
      <c r="X33" s="74">
        <v>7</v>
      </c>
      <c r="Y33" s="74">
        <v>8</v>
      </c>
      <c r="Z33" s="74">
        <v>9</v>
      </c>
      <c r="AA33" s="74">
        <v>10</v>
      </c>
      <c r="AB33" s="74">
        <v>11</v>
      </c>
      <c r="AC33" s="74">
        <v>12</v>
      </c>
      <c r="AD33" s="74">
        <v>13</v>
      </c>
      <c r="AE33" s="74">
        <v>14</v>
      </c>
      <c r="AF33" s="74">
        <v>15</v>
      </c>
      <c r="AG33" s="74">
        <v>16</v>
      </c>
      <c r="AH33" s="74">
        <v>17</v>
      </c>
      <c r="AI33" s="74">
        <v>18</v>
      </c>
      <c r="AJ33" s="74">
        <v>19</v>
      </c>
      <c r="AK33" s="74">
        <v>20</v>
      </c>
      <c r="AL33" s="74">
        <v>21</v>
      </c>
      <c r="AM33" s="74">
        <v>22</v>
      </c>
      <c r="AN33" s="74">
        <v>23</v>
      </c>
    </row>
    <row r="34" spans="1:40" ht="18" x14ac:dyDescent="0.35">
      <c r="A34" s="75" t="s">
        <v>818</v>
      </c>
      <c r="B34" s="76" t="s">
        <v>819</v>
      </c>
      <c r="C34" s="77">
        <f>[69]MC!E68</f>
        <v>1632</v>
      </c>
      <c r="D34" s="78">
        <v>1.7279999999999999E-3</v>
      </c>
      <c r="E34" s="79">
        <v>45</v>
      </c>
      <c r="F34" s="77">
        <v>2.1</v>
      </c>
      <c r="G34" s="79">
        <f>ROUND(F34*D34*E34,4)</f>
        <v>0.1633</v>
      </c>
      <c r="H34" s="80" t="s">
        <v>820</v>
      </c>
      <c r="I34" s="77">
        <v>77.400000000000006</v>
      </c>
      <c r="J34" s="81">
        <f>ROUND(C34*G34,2)</f>
        <v>266.51</v>
      </c>
      <c r="K34" s="82">
        <f>ROUND(J34*I34,2)</f>
        <v>20627.87</v>
      </c>
      <c r="L34" s="83"/>
      <c r="M34" s="83"/>
      <c r="N34" s="83"/>
      <c r="P34" s="84"/>
      <c r="R34" s="85">
        <f>+$I34</f>
        <v>77.400000000000006</v>
      </c>
      <c r="S34" s="85" t="e">
        <f>+#REF!</f>
        <v>#REF!</v>
      </c>
      <c r="T34" s="85" t="e">
        <f>+#REF!</f>
        <v>#REF!</v>
      </c>
      <c r="U34" s="85" t="e">
        <f>+#REF!</f>
        <v>#REF!</v>
      </c>
      <c r="V34" s="85" t="e">
        <f>+#REF!</f>
        <v>#REF!</v>
      </c>
      <c r="W34" s="85" t="e">
        <f>+#REF!</f>
        <v>#REF!</v>
      </c>
      <c r="X34" s="85" t="e">
        <f>+#REF!</f>
        <v>#REF!</v>
      </c>
      <c r="Y34" s="85" t="e">
        <f>+#REF!</f>
        <v>#REF!</v>
      </c>
      <c r="Z34" s="85" t="e">
        <f>+#REF!</f>
        <v>#REF!</v>
      </c>
      <c r="AA34" s="85" t="e">
        <f>+#REF!</f>
        <v>#REF!</v>
      </c>
      <c r="AB34" s="85" t="e">
        <f>+#REF!</f>
        <v>#REF!</v>
      </c>
      <c r="AC34" s="85" t="e">
        <f>+#REF!</f>
        <v>#REF!</v>
      </c>
      <c r="AD34" s="85" t="e">
        <f>+#REF!</f>
        <v>#REF!</v>
      </c>
      <c r="AE34" s="85" t="e">
        <f>+#REF!</f>
        <v>#REF!</v>
      </c>
      <c r="AF34" s="85" t="e">
        <f>+#REF!</f>
        <v>#REF!</v>
      </c>
      <c r="AG34" s="85" t="e">
        <f>+#REF!</f>
        <v>#REF!</v>
      </c>
      <c r="AH34" s="85" t="e">
        <f>+#REF!</f>
        <v>#REF!</v>
      </c>
      <c r="AI34" s="85" t="e">
        <f>+#REF!</f>
        <v>#REF!</v>
      </c>
      <c r="AJ34" s="85" t="e">
        <f>+#REF!</f>
        <v>#REF!</v>
      </c>
      <c r="AK34" s="85" t="e">
        <f>+#REF!</f>
        <v>#REF!</v>
      </c>
      <c r="AL34" s="85" t="e">
        <f>+#REF!</f>
        <v>#REF!</v>
      </c>
      <c r="AM34" s="85" t="e">
        <f>+#REF!</f>
        <v>#REF!</v>
      </c>
      <c r="AN34" s="85" t="e">
        <f>+#REF!</f>
        <v>#REF!</v>
      </c>
    </row>
    <row r="35" spans="1:40" ht="18" x14ac:dyDescent="0.35">
      <c r="A35" s="154" t="s">
        <v>821</v>
      </c>
      <c r="B35" s="155"/>
      <c r="C35" s="86">
        <f>SUM(C34:C34)</f>
        <v>1632</v>
      </c>
      <c r="D35" s="86"/>
      <c r="E35" s="86"/>
      <c r="F35" s="86"/>
      <c r="G35" s="86"/>
      <c r="H35" s="86"/>
      <c r="I35" s="86"/>
      <c r="J35" s="86">
        <f>SUM(J34:J34)</f>
        <v>266.51</v>
      </c>
      <c r="K35" s="86">
        <f>SUM(K34:K34)</f>
        <v>20627.87</v>
      </c>
      <c r="L35" s="83"/>
      <c r="M35" s="83"/>
      <c r="N35" s="83"/>
    </row>
    <row r="36" spans="1:40" x14ac:dyDescent="0.3">
      <c r="A36" s="156" t="s">
        <v>822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8"/>
    </row>
    <row r="37" spans="1:40" x14ac:dyDescent="0.3">
      <c r="A37" s="147" t="s">
        <v>823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74"/>
      <c r="N37" s="74"/>
    </row>
    <row r="38" spans="1:40" ht="18" x14ac:dyDescent="0.35">
      <c r="B38" s="148" t="s">
        <v>824</v>
      </c>
      <c r="C38" s="149" t="s">
        <v>825</v>
      </c>
      <c r="D38" s="149"/>
      <c r="E38" s="87"/>
      <c r="F38" s="87"/>
      <c r="G38" s="87"/>
      <c r="H38" s="87"/>
      <c r="I38" s="87"/>
      <c r="J38" s="83"/>
      <c r="O38" s="88">
        <v>1299515.55</v>
      </c>
    </row>
    <row r="39" spans="1:40" ht="18" x14ac:dyDescent="0.35">
      <c r="B39" s="148"/>
      <c r="C39" s="150" t="s">
        <v>826</v>
      </c>
      <c r="D39" s="150"/>
      <c r="E39" s="87"/>
      <c r="F39" s="87"/>
      <c r="G39" s="87"/>
      <c r="H39" s="87"/>
      <c r="I39" s="87"/>
      <c r="J39" s="83"/>
    </row>
    <row r="40" spans="1:40" x14ac:dyDescent="0.3">
      <c r="H40" s="71"/>
      <c r="O40" s="89">
        <f>O38/C34</f>
        <v>796.27178308823534</v>
      </c>
    </row>
    <row r="41" spans="1:40" x14ac:dyDescent="0.3">
      <c r="B41" s="151" t="s">
        <v>824</v>
      </c>
      <c r="C41" s="152">
        <f>K35</f>
        <v>20627.87</v>
      </c>
      <c r="D41" s="152"/>
      <c r="E41" s="90"/>
      <c r="F41" s="90"/>
      <c r="G41" s="90"/>
      <c r="H41" s="90"/>
      <c r="I41" s="90"/>
      <c r="J41" s="89"/>
      <c r="K41" s="89"/>
    </row>
    <row r="42" spans="1:40" x14ac:dyDescent="0.3">
      <c r="B42" s="151"/>
      <c r="C42" s="153">
        <f>J35</f>
        <v>266.51</v>
      </c>
      <c r="D42" s="153"/>
      <c r="E42" s="90"/>
      <c r="F42" s="90"/>
      <c r="G42" s="90"/>
      <c r="H42" s="90"/>
      <c r="I42" s="90"/>
    </row>
    <row r="43" spans="1:40" x14ac:dyDescent="0.3">
      <c r="C43" s="88"/>
      <c r="D43" s="88"/>
      <c r="E43" s="88"/>
      <c r="F43" s="88"/>
      <c r="G43" s="88"/>
      <c r="H43" s="88"/>
      <c r="I43" s="88"/>
    </row>
    <row r="44" spans="1:40" x14ac:dyDescent="0.3">
      <c r="B44" s="139" t="s">
        <v>824</v>
      </c>
      <c r="C44" s="141">
        <f>ROUND(+C41/C42,2)</f>
        <v>77.400000000000006</v>
      </c>
      <c r="D44" s="91"/>
      <c r="E44" s="91"/>
      <c r="F44" s="91"/>
      <c r="G44" s="91"/>
      <c r="H44" s="91"/>
      <c r="I44" s="91"/>
    </row>
    <row r="45" spans="1:40" x14ac:dyDescent="0.3">
      <c r="B45" s="159"/>
      <c r="C45" s="160"/>
      <c r="D45" s="91"/>
      <c r="E45" s="91"/>
      <c r="F45" s="91"/>
      <c r="G45" s="91"/>
      <c r="H45" s="91"/>
      <c r="I45" s="91"/>
    </row>
    <row r="46" spans="1:40" x14ac:dyDescent="0.3">
      <c r="C46" s="88"/>
      <c r="D46" s="88"/>
      <c r="E46" s="88"/>
      <c r="F46" s="88"/>
      <c r="G46" s="88"/>
      <c r="H46" s="88"/>
    </row>
    <row r="47" spans="1:40" ht="43.2" x14ac:dyDescent="0.3">
      <c r="A47" s="72" t="s">
        <v>807</v>
      </c>
      <c r="B47" s="72" t="s">
        <v>808</v>
      </c>
      <c r="C47" s="73" t="s">
        <v>809</v>
      </c>
      <c r="D47" s="73" t="s">
        <v>810</v>
      </c>
      <c r="E47" s="73" t="s">
        <v>811</v>
      </c>
      <c r="F47" s="73" t="s">
        <v>812</v>
      </c>
      <c r="G47" s="73" t="s">
        <v>813</v>
      </c>
      <c r="H47" s="73" t="str">
        <f>H33</f>
        <v>LOCALIZAÇÃO DA PEDREIRA</v>
      </c>
      <c r="I47" s="73" t="s">
        <v>815</v>
      </c>
      <c r="J47" s="73" t="s">
        <v>816</v>
      </c>
      <c r="K47" s="73" t="s">
        <v>817</v>
      </c>
      <c r="R47" s="74">
        <v>1</v>
      </c>
      <c r="S47" s="74">
        <v>2</v>
      </c>
      <c r="T47" s="74">
        <v>3</v>
      </c>
      <c r="U47" s="74">
        <v>4</v>
      </c>
      <c r="V47" s="74">
        <v>5</v>
      </c>
      <c r="W47" s="74">
        <v>6</v>
      </c>
      <c r="X47" s="74">
        <v>7</v>
      </c>
      <c r="Y47" s="74">
        <v>8</v>
      </c>
      <c r="Z47" s="74">
        <v>9</v>
      </c>
      <c r="AA47" s="74">
        <v>10</v>
      </c>
      <c r="AB47" s="74">
        <v>11</v>
      </c>
      <c r="AC47" s="74">
        <v>12</v>
      </c>
      <c r="AD47" s="74">
        <v>13</v>
      </c>
      <c r="AE47" s="74">
        <v>14</v>
      </c>
      <c r="AF47" s="74">
        <v>15</v>
      </c>
      <c r="AG47" s="74">
        <v>16</v>
      </c>
      <c r="AH47" s="74">
        <v>17</v>
      </c>
      <c r="AI47" s="74">
        <v>18</v>
      </c>
      <c r="AJ47" s="74">
        <v>19</v>
      </c>
      <c r="AK47" s="74">
        <v>20</v>
      </c>
      <c r="AL47" s="74">
        <v>21</v>
      </c>
      <c r="AM47" s="74">
        <v>22</v>
      </c>
      <c r="AN47" s="74">
        <v>23</v>
      </c>
    </row>
    <row r="48" spans="1:40" ht="18" x14ac:dyDescent="0.35">
      <c r="A48" s="75">
        <v>2</v>
      </c>
      <c r="B48" s="76" t="str">
        <f>B34</f>
        <v>NAZÁRIA - ALTOS/PI  (RODOVIA PAVIMENTADA)</v>
      </c>
      <c r="C48" s="77">
        <f>C34</f>
        <v>1632</v>
      </c>
      <c r="D48" s="78">
        <f>D34</f>
        <v>1.7279999999999999E-3</v>
      </c>
      <c r="E48" s="79">
        <v>45</v>
      </c>
      <c r="F48" s="77">
        <f>F34</f>
        <v>2.1</v>
      </c>
      <c r="G48" s="79">
        <f>ROUND(F48*D48*E48,4)</f>
        <v>0.1633</v>
      </c>
      <c r="H48" s="80" t="str">
        <f>H34</f>
        <v>ALTOS - PI</v>
      </c>
      <c r="I48" s="77">
        <v>3.05</v>
      </c>
      <c r="J48" s="81">
        <f>ROUND(C48*G48,2)</f>
        <v>266.51</v>
      </c>
      <c r="K48" s="82">
        <f>ROUND(J48*I48,2)</f>
        <v>812.86</v>
      </c>
      <c r="L48" s="83"/>
    </row>
    <row r="49" spans="1:40" ht="18" x14ac:dyDescent="0.35">
      <c r="A49" s="154" t="s">
        <v>821</v>
      </c>
      <c r="B49" s="155"/>
      <c r="C49" s="86">
        <f>SUM(C48:C48)</f>
        <v>1632</v>
      </c>
      <c r="D49" s="86"/>
      <c r="E49" s="86"/>
      <c r="F49" s="86"/>
      <c r="G49" s="86"/>
      <c r="H49" s="86"/>
      <c r="I49" s="86"/>
      <c r="J49" s="86">
        <f>SUM(J48:J48)</f>
        <v>266.51</v>
      </c>
      <c r="K49" s="86">
        <f>SUM(K48:K48)</f>
        <v>812.86</v>
      </c>
      <c r="L49" s="83"/>
    </row>
    <row r="50" spans="1:40" x14ac:dyDescent="0.3">
      <c r="A50" s="144" t="str">
        <f>A36</f>
        <v>DMT Cálculada apartir da pedreira localizada na cidade de Altos - PI (5° 2'54.59"S;  42°23'37.56"O)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6"/>
    </row>
    <row r="51" spans="1:40" x14ac:dyDescent="0.3">
      <c r="A51" s="147" t="s">
        <v>823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</row>
    <row r="52" spans="1:40" ht="18" x14ac:dyDescent="0.35">
      <c r="B52" s="148" t="s">
        <v>824</v>
      </c>
      <c r="C52" s="149" t="s">
        <v>825</v>
      </c>
      <c r="D52" s="149"/>
      <c r="E52" s="87"/>
      <c r="F52" s="87"/>
      <c r="G52" s="87"/>
      <c r="H52" s="87"/>
      <c r="I52" s="87"/>
      <c r="J52" s="83"/>
    </row>
    <row r="53" spans="1:40" ht="18" x14ac:dyDescent="0.35">
      <c r="B53" s="148"/>
      <c r="C53" s="150" t="s">
        <v>826</v>
      </c>
      <c r="D53" s="150"/>
      <c r="E53" s="87"/>
      <c r="F53" s="87"/>
      <c r="G53" s="87"/>
      <c r="H53" s="87"/>
      <c r="I53" s="87"/>
      <c r="J53" s="83"/>
    </row>
    <row r="55" spans="1:40" x14ac:dyDescent="0.3">
      <c r="B55" s="151" t="s">
        <v>824</v>
      </c>
      <c r="C55" s="152">
        <f>K49</f>
        <v>812.86</v>
      </c>
      <c r="D55" s="152"/>
      <c r="E55" s="90"/>
      <c r="F55" s="90"/>
      <c r="G55" s="90"/>
      <c r="H55" s="90"/>
      <c r="I55" s="90"/>
    </row>
    <row r="56" spans="1:40" x14ac:dyDescent="0.3">
      <c r="B56" s="151"/>
      <c r="C56" s="153">
        <f>J49</f>
        <v>266.51</v>
      </c>
      <c r="D56" s="153"/>
      <c r="E56" s="90"/>
      <c r="F56" s="90"/>
      <c r="G56" s="90"/>
      <c r="H56" s="90"/>
      <c r="I56" s="90"/>
    </row>
    <row r="57" spans="1:40" x14ac:dyDescent="0.3">
      <c r="C57" s="88"/>
      <c r="D57" s="88"/>
      <c r="E57" s="88"/>
      <c r="F57" s="88"/>
      <c r="G57" s="88"/>
      <c r="H57" s="88"/>
      <c r="I57" s="88"/>
    </row>
    <row r="58" spans="1:40" x14ac:dyDescent="0.3">
      <c r="B58" s="164" t="s">
        <v>824</v>
      </c>
      <c r="C58" s="165">
        <f>ROUND(+C55/C56,2)</f>
        <v>3.05</v>
      </c>
      <c r="D58" s="91"/>
      <c r="E58" s="91"/>
      <c r="F58" s="91"/>
      <c r="G58" s="91"/>
      <c r="H58" s="91"/>
      <c r="I58" s="91"/>
      <c r="O58" s="70" t="s">
        <v>827</v>
      </c>
    </row>
    <row r="59" spans="1:40" x14ac:dyDescent="0.3">
      <c r="B59" s="164"/>
      <c r="C59" s="165"/>
      <c r="D59" s="91"/>
      <c r="E59" s="91"/>
      <c r="F59" s="91"/>
      <c r="G59" s="91"/>
      <c r="H59" s="91"/>
      <c r="I59" s="91"/>
      <c r="O59" s="70">
        <v>12.58</v>
      </c>
    </row>
    <row r="60" spans="1:40" x14ac:dyDescent="0.3">
      <c r="A60" s="92"/>
      <c r="B60" s="93"/>
      <c r="C60" s="94"/>
      <c r="D60" s="95"/>
      <c r="E60" s="95"/>
      <c r="F60" s="95"/>
      <c r="G60" s="95"/>
      <c r="H60" s="95"/>
      <c r="I60" s="95"/>
      <c r="J60" s="92"/>
      <c r="K60" s="92"/>
    </row>
    <row r="61" spans="1:40" x14ac:dyDescent="0.3">
      <c r="A61" s="92"/>
      <c r="B61" s="93"/>
      <c r="C61" s="94"/>
      <c r="D61" s="95"/>
      <c r="E61" s="95"/>
      <c r="F61" s="95"/>
      <c r="G61" s="95"/>
      <c r="H61" s="95"/>
      <c r="I61" s="95"/>
      <c r="J61" s="92"/>
      <c r="K61" s="92"/>
    </row>
    <row r="62" spans="1:40" ht="33.75" customHeight="1" x14ac:dyDescent="0.3">
      <c r="A62" s="161" t="s">
        <v>828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63"/>
      <c r="P62" s="71"/>
    </row>
    <row r="63" spans="1:40" ht="43.2" x14ac:dyDescent="0.3">
      <c r="A63" s="72" t="s">
        <v>807</v>
      </c>
      <c r="B63" s="72" t="s">
        <v>808</v>
      </c>
      <c r="C63" s="73" t="s">
        <v>809</v>
      </c>
      <c r="D63" s="73" t="s">
        <v>810</v>
      </c>
      <c r="E63" s="73" t="s">
        <v>811</v>
      </c>
      <c r="F63" s="73" t="s">
        <v>812</v>
      </c>
      <c r="G63" s="73" t="s">
        <v>813</v>
      </c>
      <c r="H63" s="73" t="s">
        <v>814</v>
      </c>
      <c r="I63" s="73" t="s">
        <v>815</v>
      </c>
      <c r="J63" s="73" t="s">
        <v>816</v>
      </c>
      <c r="K63" s="73" t="s">
        <v>817</v>
      </c>
      <c r="R63" s="74">
        <v>1</v>
      </c>
      <c r="S63" s="74">
        <v>2</v>
      </c>
      <c r="T63" s="74">
        <v>3</v>
      </c>
      <c r="U63" s="74">
        <v>4</v>
      </c>
      <c r="V63" s="74">
        <v>5</v>
      </c>
      <c r="W63" s="74">
        <v>6</v>
      </c>
      <c r="X63" s="74">
        <v>7</v>
      </c>
      <c r="Y63" s="74">
        <v>8</v>
      </c>
      <c r="Z63" s="74">
        <v>9</v>
      </c>
      <c r="AA63" s="74">
        <v>10</v>
      </c>
      <c r="AB63" s="74">
        <v>11</v>
      </c>
      <c r="AC63" s="74">
        <v>12</v>
      </c>
      <c r="AD63" s="74">
        <v>13</v>
      </c>
      <c r="AE63" s="74">
        <v>14</v>
      </c>
      <c r="AF63" s="74">
        <v>15</v>
      </c>
      <c r="AG63" s="74">
        <v>16</v>
      </c>
      <c r="AH63" s="74">
        <v>17</v>
      </c>
      <c r="AI63" s="74">
        <v>18</v>
      </c>
      <c r="AJ63" s="74">
        <v>19</v>
      </c>
      <c r="AK63" s="74">
        <v>20</v>
      </c>
      <c r="AL63" s="74">
        <v>21</v>
      </c>
      <c r="AM63" s="74">
        <v>22</v>
      </c>
      <c r="AN63" s="74">
        <v>23</v>
      </c>
    </row>
    <row r="64" spans="1:40" ht="18" x14ac:dyDescent="0.35">
      <c r="A64" s="75" t="s">
        <v>818</v>
      </c>
      <c r="B64" s="76" t="s">
        <v>819</v>
      </c>
      <c r="C64" s="77">
        <f>[69]MC!E104</f>
        <v>890</v>
      </c>
      <c r="D64" s="78">
        <v>1.7279999999999999E-3</v>
      </c>
      <c r="E64" s="79">
        <v>45</v>
      </c>
      <c r="F64" s="77">
        <v>2.1</v>
      </c>
      <c r="G64" s="79">
        <f>ROUND(F64*D64*E64,4)</f>
        <v>0.1633</v>
      </c>
      <c r="H64" s="80" t="s">
        <v>820</v>
      </c>
      <c r="I64" s="77">
        <v>88.8</v>
      </c>
      <c r="J64" s="81">
        <f>ROUND(C64*G64,2)</f>
        <v>145.34</v>
      </c>
      <c r="K64" s="82">
        <f>ROUND(J64*I64,2)</f>
        <v>12906.19</v>
      </c>
      <c r="L64" s="83"/>
      <c r="M64" s="83"/>
      <c r="N64" s="83"/>
      <c r="P64" s="84"/>
      <c r="R64" s="85">
        <f>+$I64</f>
        <v>88.8</v>
      </c>
      <c r="S64" s="85" t="e">
        <f>+#REF!</f>
        <v>#REF!</v>
      </c>
      <c r="T64" s="85" t="e">
        <f>+#REF!</f>
        <v>#REF!</v>
      </c>
      <c r="U64" s="85" t="e">
        <f>+#REF!</f>
        <v>#REF!</v>
      </c>
      <c r="V64" s="85" t="e">
        <f>+#REF!</f>
        <v>#REF!</v>
      </c>
      <c r="W64" s="85" t="e">
        <f>+#REF!</f>
        <v>#REF!</v>
      </c>
      <c r="X64" s="85" t="e">
        <f>+#REF!</f>
        <v>#REF!</v>
      </c>
      <c r="Y64" s="85" t="e">
        <f>+#REF!</f>
        <v>#REF!</v>
      </c>
      <c r="Z64" s="85" t="e">
        <f>+#REF!</f>
        <v>#REF!</v>
      </c>
      <c r="AA64" s="85" t="e">
        <f>+#REF!</f>
        <v>#REF!</v>
      </c>
      <c r="AB64" s="85" t="e">
        <f>+#REF!</f>
        <v>#REF!</v>
      </c>
      <c r="AC64" s="85" t="e">
        <f>+#REF!</f>
        <v>#REF!</v>
      </c>
      <c r="AD64" s="85" t="e">
        <f>+#REF!</f>
        <v>#REF!</v>
      </c>
      <c r="AE64" s="85" t="e">
        <f>+#REF!</f>
        <v>#REF!</v>
      </c>
      <c r="AF64" s="85" t="e">
        <f>+#REF!</f>
        <v>#REF!</v>
      </c>
      <c r="AG64" s="85" t="e">
        <f>+#REF!</f>
        <v>#REF!</v>
      </c>
      <c r="AH64" s="85" t="e">
        <f>+#REF!</f>
        <v>#REF!</v>
      </c>
      <c r="AI64" s="85" t="e">
        <f>+#REF!</f>
        <v>#REF!</v>
      </c>
      <c r="AJ64" s="85" t="e">
        <f>+#REF!</f>
        <v>#REF!</v>
      </c>
      <c r="AK64" s="85" t="e">
        <f>+#REF!</f>
        <v>#REF!</v>
      </c>
      <c r="AL64" s="85" t="e">
        <f>+#REF!</f>
        <v>#REF!</v>
      </c>
      <c r="AM64" s="85" t="e">
        <f>+#REF!</f>
        <v>#REF!</v>
      </c>
      <c r="AN64" s="85" t="e">
        <f>+#REF!</f>
        <v>#REF!</v>
      </c>
    </row>
    <row r="65" spans="1:40" ht="18" x14ac:dyDescent="0.35">
      <c r="A65" s="154" t="s">
        <v>821</v>
      </c>
      <c r="B65" s="155"/>
      <c r="C65" s="86">
        <f>SUM(C64:C64)</f>
        <v>890</v>
      </c>
      <c r="D65" s="86"/>
      <c r="E65" s="86"/>
      <c r="F65" s="86"/>
      <c r="G65" s="86"/>
      <c r="H65" s="86"/>
      <c r="I65" s="86"/>
      <c r="J65" s="86">
        <f>SUM(J64:J64)</f>
        <v>145.34</v>
      </c>
      <c r="K65" s="86">
        <f>SUM(K64:K64)</f>
        <v>12906.19</v>
      </c>
      <c r="L65" s="83"/>
      <c r="M65" s="83"/>
      <c r="N65" s="83"/>
    </row>
    <row r="66" spans="1:40" x14ac:dyDescent="0.3">
      <c r="A66" s="156" t="s">
        <v>822</v>
      </c>
      <c r="B66" s="157"/>
      <c r="C66" s="157"/>
      <c r="D66" s="157"/>
      <c r="E66" s="157"/>
      <c r="F66" s="157"/>
      <c r="G66" s="157"/>
      <c r="H66" s="157"/>
      <c r="I66" s="157"/>
      <c r="J66" s="157"/>
      <c r="K66" s="158"/>
    </row>
    <row r="67" spans="1:40" x14ac:dyDescent="0.3">
      <c r="A67" s="147" t="s">
        <v>823</v>
      </c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74"/>
      <c r="N67" s="74"/>
    </row>
    <row r="68" spans="1:40" ht="18" x14ac:dyDescent="0.35">
      <c r="B68" s="148" t="s">
        <v>824</v>
      </c>
      <c r="C68" s="149" t="s">
        <v>825</v>
      </c>
      <c r="D68" s="149"/>
      <c r="E68" s="87"/>
      <c r="F68" s="87"/>
      <c r="G68" s="87"/>
      <c r="H68" s="87"/>
      <c r="I68" s="87"/>
      <c r="J68" s="83"/>
      <c r="O68" s="88">
        <v>1299515.55</v>
      </c>
    </row>
    <row r="69" spans="1:40" ht="18" x14ac:dyDescent="0.35">
      <c r="B69" s="148"/>
      <c r="C69" s="150" t="s">
        <v>826</v>
      </c>
      <c r="D69" s="150"/>
      <c r="E69" s="87"/>
      <c r="F69" s="87"/>
      <c r="G69" s="87"/>
      <c r="H69" s="87"/>
      <c r="I69" s="87"/>
      <c r="J69" s="83"/>
    </row>
    <row r="70" spans="1:40" x14ac:dyDescent="0.3">
      <c r="H70" s="71"/>
      <c r="O70" s="89">
        <f>O68/C64</f>
        <v>1460.1298314606743</v>
      </c>
    </row>
    <row r="71" spans="1:40" x14ac:dyDescent="0.3">
      <c r="B71" s="151" t="s">
        <v>824</v>
      </c>
      <c r="C71" s="152">
        <f>K65</f>
        <v>12906.19</v>
      </c>
      <c r="D71" s="152"/>
      <c r="E71" s="90"/>
      <c r="F71" s="90"/>
      <c r="G71" s="90"/>
      <c r="H71" s="90"/>
      <c r="I71" s="90"/>
      <c r="J71" s="89"/>
      <c r="K71" s="89"/>
    </row>
    <row r="72" spans="1:40" x14ac:dyDescent="0.3">
      <c r="B72" s="151"/>
      <c r="C72" s="153">
        <f>J65</f>
        <v>145.34</v>
      </c>
      <c r="D72" s="153"/>
      <c r="E72" s="90"/>
      <c r="F72" s="90"/>
      <c r="G72" s="90"/>
      <c r="H72" s="90"/>
      <c r="I72" s="90"/>
    </row>
    <row r="73" spans="1:40" x14ac:dyDescent="0.3">
      <c r="C73" s="88"/>
      <c r="D73" s="88"/>
      <c r="E73" s="88"/>
      <c r="F73" s="88"/>
      <c r="G73" s="88"/>
      <c r="H73" s="88"/>
      <c r="I73" s="88"/>
    </row>
    <row r="74" spans="1:40" x14ac:dyDescent="0.3">
      <c r="B74" s="139" t="s">
        <v>824</v>
      </c>
      <c r="C74" s="141">
        <f>ROUND(+C71/C72,2)</f>
        <v>88.8</v>
      </c>
      <c r="D74" s="91"/>
      <c r="E74" s="91"/>
      <c r="F74" s="91"/>
      <c r="G74" s="91"/>
      <c r="H74" s="91"/>
      <c r="I74" s="91"/>
    </row>
    <row r="75" spans="1:40" x14ac:dyDescent="0.3">
      <c r="B75" s="159"/>
      <c r="C75" s="160"/>
      <c r="D75" s="91"/>
      <c r="E75" s="91"/>
      <c r="F75" s="91"/>
      <c r="G75" s="91"/>
      <c r="H75" s="91"/>
      <c r="I75" s="91"/>
    </row>
    <row r="76" spans="1:40" x14ac:dyDescent="0.3">
      <c r="C76" s="88"/>
      <c r="D76" s="88"/>
      <c r="E76" s="88"/>
      <c r="F76" s="88"/>
      <c r="G76" s="88"/>
      <c r="H76" s="88"/>
    </row>
    <row r="77" spans="1:40" ht="43.2" x14ac:dyDescent="0.3">
      <c r="A77" s="72" t="s">
        <v>807</v>
      </c>
      <c r="B77" s="72" t="s">
        <v>808</v>
      </c>
      <c r="C77" s="73" t="s">
        <v>809</v>
      </c>
      <c r="D77" s="73" t="s">
        <v>810</v>
      </c>
      <c r="E77" s="73" t="s">
        <v>811</v>
      </c>
      <c r="F77" s="73" t="s">
        <v>812</v>
      </c>
      <c r="G77" s="73" t="s">
        <v>813</v>
      </c>
      <c r="H77" s="73" t="str">
        <f>H63</f>
        <v>LOCALIZAÇÃO DA PEDREIRA</v>
      </c>
      <c r="I77" s="73" t="s">
        <v>815</v>
      </c>
      <c r="J77" s="73" t="s">
        <v>816</v>
      </c>
      <c r="K77" s="73" t="s">
        <v>817</v>
      </c>
      <c r="R77" s="74">
        <v>1</v>
      </c>
      <c r="S77" s="74">
        <v>2</v>
      </c>
      <c r="T77" s="74">
        <v>3</v>
      </c>
      <c r="U77" s="74">
        <v>4</v>
      </c>
      <c r="V77" s="74">
        <v>5</v>
      </c>
      <c r="W77" s="74">
        <v>6</v>
      </c>
      <c r="X77" s="74">
        <v>7</v>
      </c>
      <c r="Y77" s="74">
        <v>8</v>
      </c>
      <c r="Z77" s="74">
        <v>9</v>
      </c>
      <c r="AA77" s="74">
        <v>10</v>
      </c>
      <c r="AB77" s="74">
        <v>11</v>
      </c>
      <c r="AC77" s="74">
        <v>12</v>
      </c>
      <c r="AD77" s="74">
        <v>13</v>
      </c>
      <c r="AE77" s="74">
        <v>14</v>
      </c>
      <c r="AF77" s="74">
        <v>15</v>
      </c>
      <c r="AG77" s="74">
        <v>16</v>
      </c>
      <c r="AH77" s="74">
        <v>17</v>
      </c>
      <c r="AI77" s="74">
        <v>18</v>
      </c>
      <c r="AJ77" s="74">
        <v>19</v>
      </c>
      <c r="AK77" s="74">
        <v>20</v>
      </c>
      <c r="AL77" s="74">
        <v>21</v>
      </c>
      <c r="AM77" s="74">
        <v>22</v>
      </c>
      <c r="AN77" s="74">
        <v>23</v>
      </c>
    </row>
    <row r="78" spans="1:40" ht="18" x14ac:dyDescent="0.35">
      <c r="A78" s="75">
        <v>2</v>
      </c>
      <c r="B78" s="76" t="str">
        <f>B64</f>
        <v>NAZÁRIA - ALTOS/PI  (RODOVIA PAVIMENTADA)</v>
      </c>
      <c r="C78" s="77">
        <f>C64</f>
        <v>890</v>
      </c>
      <c r="D78" s="78">
        <f>D64</f>
        <v>1.7279999999999999E-3</v>
      </c>
      <c r="E78" s="79">
        <v>45</v>
      </c>
      <c r="F78" s="77">
        <f>F64</f>
        <v>2.1</v>
      </c>
      <c r="G78" s="79">
        <f>ROUND(F78*D78*E78,4)</f>
        <v>0.1633</v>
      </c>
      <c r="H78" s="80" t="str">
        <f>H64</f>
        <v>ALTOS - PI</v>
      </c>
      <c r="I78" s="77">
        <v>2.4</v>
      </c>
      <c r="J78" s="81">
        <f>ROUND(C78*G78,2)</f>
        <v>145.34</v>
      </c>
      <c r="K78" s="82">
        <f>ROUND(J78*I78,2)</f>
        <v>348.82</v>
      </c>
      <c r="L78" s="83"/>
    </row>
    <row r="79" spans="1:40" ht="18" x14ac:dyDescent="0.35">
      <c r="A79" s="154" t="s">
        <v>821</v>
      </c>
      <c r="B79" s="155"/>
      <c r="C79" s="86">
        <f>SUM(C78:C78)</f>
        <v>890</v>
      </c>
      <c r="D79" s="86"/>
      <c r="E79" s="86"/>
      <c r="F79" s="86"/>
      <c r="G79" s="86"/>
      <c r="H79" s="86"/>
      <c r="I79" s="86"/>
      <c r="J79" s="86">
        <f>SUM(J78:J78)</f>
        <v>145.34</v>
      </c>
      <c r="K79" s="86">
        <f>SUM(K78:K78)</f>
        <v>348.82</v>
      </c>
      <c r="L79" s="83"/>
    </row>
    <row r="80" spans="1:40" x14ac:dyDescent="0.3">
      <c r="A80" s="144" t="str">
        <f>A66</f>
        <v>DMT Cálculada apartir da pedreira localizada na cidade de Altos - PI (5° 2'54.59"S;  42°23'37.56"O)</v>
      </c>
      <c r="B80" s="145"/>
      <c r="C80" s="145"/>
      <c r="D80" s="145"/>
      <c r="E80" s="145"/>
      <c r="F80" s="145"/>
      <c r="G80" s="145"/>
      <c r="H80" s="145"/>
      <c r="I80" s="145"/>
      <c r="J80" s="145"/>
      <c r="K80" s="146"/>
      <c r="M80" s="88"/>
      <c r="O80" s="89">
        <f>C78+C48+C18</f>
        <v>3452</v>
      </c>
    </row>
    <row r="81" spans="1:15" x14ac:dyDescent="0.3">
      <c r="A81" s="147" t="s">
        <v>823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</row>
    <row r="82" spans="1:15" ht="18" x14ac:dyDescent="0.35">
      <c r="B82" s="148" t="s">
        <v>824</v>
      </c>
      <c r="C82" s="149" t="s">
        <v>825</v>
      </c>
      <c r="D82" s="149"/>
      <c r="E82" s="87"/>
      <c r="F82" s="87"/>
      <c r="G82" s="87"/>
      <c r="H82" s="87"/>
      <c r="I82" s="87"/>
      <c r="J82" s="83"/>
      <c r="M82" s="89"/>
    </row>
    <row r="83" spans="1:15" ht="18" x14ac:dyDescent="0.35">
      <c r="B83" s="148"/>
      <c r="C83" s="150" t="s">
        <v>826</v>
      </c>
      <c r="D83" s="150"/>
      <c r="E83" s="87"/>
      <c r="F83" s="87"/>
      <c r="G83" s="87"/>
      <c r="H83" s="87"/>
      <c r="I83" s="87"/>
      <c r="J83" s="83"/>
    </row>
    <row r="85" spans="1:15" x14ac:dyDescent="0.3">
      <c r="B85" s="151" t="s">
        <v>824</v>
      </c>
      <c r="C85" s="152">
        <f>K79</f>
        <v>348.82</v>
      </c>
      <c r="D85" s="152"/>
      <c r="E85" s="90"/>
      <c r="F85" s="90"/>
      <c r="G85" s="90"/>
      <c r="H85" s="90"/>
      <c r="I85" s="90"/>
    </row>
    <row r="86" spans="1:15" x14ac:dyDescent="0.3">
      <c r="B86" s="151"/>
      <c r="C86" s="153">
        <f>J79</f>
        <v>145.34</v>
      </c>
      <c r="D86" s="153"/>
      <c r="E86" s="90"/>
      <c r="F86" s="90"/>
      <c r="G86" s="90"/>
      <c r="H86" s="90"/>
      <c r="I86" s="90"/>
    </row>
    <row r="87" spans="1:15" x14ac:dyDescent="0.3">
      <c r="C87" s="88"/>
      <c r="D87" s="88"/>
      <c r="E87" s="88"/>
      <c r="F87" s="88"/>
      <c r="G87" s="88"/>
      <c r="H87" s="88"/>
      <c r="I87" s="88"/>
    </row>
    <row r="88" spans="1:15" x14ac:dyDescent="0.3">
      <c r="B88" s="139" t="s">
        <v>824</v>
      </c>
      <c r="C88" s="141">
        <f>ROUND(+C85/C86,2)</f>
        <v>2.4</v>
      </c>
      <c r="D88" s="91"/>
      <c r="E88" s="91"/>
      <c r="F88" s="91"/>
      <c r="G88" s="91"/>
      <c r="H88" s="91"/>
      <c r="I88" s="91"/>
      <c r="O88" s="70" t="s">
        <v>827</v>
      </c>
    </row>
    <row r="89" spans="1:15" x14ac:dyDescent="0.3">
      <c r="B89" s="140"/>
      <c r="C89" s="142"/>
      <c r="D89" s="91"/>
      <c r="E89" s="91"/>
      <c r="F89" s="91"/>
      <c r="G89" s="91"/>
      <c r="H89" s="91"/>
      <c r="I89" s="91"/>
      <c r="O89" s="70">
        <v>12.58</v>
      </c>
    </row>
    <row r="90" spans="1:15" x14ac:dyDescent="0.3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</row>
    <row r="91" spans="1:15" x14ac:dyDescent="0.3">
      <c r="B91" s="96"/>
      <c r="C91" s="97"/>
      <c r="D91" s="91"/>
      <c r="E91" s="91"/>
      <c r="F91" s="91"/>
      <c r="G91" s="91"/>
      <c r="H91" s="91"/>
      <c r="I91" s="91"/>
    </row>
    <row r="92" spans="1:15" x14ac:dyDescent="0.3">
      <c r="F92" s="70" t="s">
        <v>829</v>
      </c>
      <c r="I92" s="70">
        <v>45</v>
      </c>
    </row>
    <row r="93" spans="1:15" x14ac:dyDescent="0.3">
      <c r="K93" s="70" t="s">
        <v>830</v>
      </c>
    </row>
    <row r="94" spans="1:15" x14ac:dyDescent="0.3">
      <c r="K94" s="70" t="s">
        <v>831</v>
      </c>
      <c r="O94" s="70" t="s">
        <v>827</v>
      </c>
    </row>
    <row r="95" spans="1:15" x14ac:dyDescent="0.3">
      <c r="F95" s="70" t="s">
        <v>832</v>
      </c>
      <c r="I95" s="70">
        <v>0</v>
      </c>
      <c r="J95" s="70" t="s">
        <v>833</v>
      </c>
      <c r="K95" s="70">
        <v>600</v>
      </c>
      <c r="O95" s="70">
        <v>0</v>
      </c>
    </row>
    <row r="97" spans="6:16" x14ac:dyDescent="0.3">
      <c r="K97" s="70" t="s">
        <v>830</v>
      </c>
    </row>
    <row r="98" spans="6:16" x14ac:dyDescent="0.3">
      <c r="F98" s="70" t="s">
        <v>827</v>
      </c>
      <c r="I98" s="70">
        <v>12.58</v>
      </c>
      <c r="J98" s="70" t="s">
        <v>834</v>
      </c>
      <c r="K98" s="70">
        <v>0</v>
      </c>
      <c r="P98" s="70" t="s">
        <v>835</v>
      </c>
    </row>
    <row r="100" spans="6:16" x14ac:dyDescent="0.3">
      <c r="F100" s="70" t="s">
        <v>836</v>
      </c>
      <c r="I100" s="70">
        <v>0</v>
      </c>
      <c r="J100" s="70" t="s">
        <v>834</v>
      </c>
    </row>
  </sheetData>
  <mergeCells count="71">
    <mergeCell ref="A19:B19"/>
    <mergeCell ref="A1:K1"/>
    <mergeCell ref="A2:K2"/>
    <mergeCell ref="A5:B5"/>
    <mergeCell ref="A6:K6"/>
    <mergeCell ref="A7:L7"/>
    <mergeCell ref="B8:B9"/>
    <mergeCell ref="C8:D8"/>
    <mergeCell ref="C9:D9"/>
    <mergeCell ref="B11:B12"/>
    <mergeCell ref="C11:D11"/>
    <mergeCell ref="C12:D12"/>
    <mergeCell ref="B14:B15"/>
    <mergeCell ref="C14:C15"/>
    <mergeCell ref="A37:L37"/>
    <mergeCell ref="A20:K20"/>
    <mergeCell ref="A21:L21"/>
    <mergeCell ref="B22:B23"/>
    <mergeCell ref="C22:D22"/>
    <mergeCell ref="C23:D23"/>
    <mergeCell ref="B25:B26"/>
    <mergeCell ref="C25:D25"/>
    <mergeCell ref="C26:D26"/>
    <mergeCell ref="B28:B29"/>
    <mergeCell ref="C28:C29"/>
    <mergeCell ref="A32:K32"/>
    <mergeCell ref="A35:B35"/>
    <mergeCell ref="A36:K36"/>
    <mergeCell ref="B38:B39"/>
    <mergeCell ref="C38:D38"/>
    <mergeCell ref="C39:D39"/>
    <mergeCell ref="B41:B42"/>
    <mergeCell ref="C41:D41"/>
    <mergeCell ref="C42:D42"/>
    <mergeCell ref="A62:K62"/>
    <mergeCell ref="B44:B45"/>
    <mergeCell ref="C44:C45"/>
    <mergeCell ref="A49:B49"/>
    <mergeCell ref="A50:K50"/>
    <mergeCell ref="A51:L51"/>
    <mergeCell ref="B52:B53"/>
    <mergeCell ref="C52:D52"/>
    <mergeCell ref="C53:D53"/>
    <mergeCell ref="B55:B56"/>
    <mergeCell ref="C55:D55"/>
    <mergeCell ref="C56:D56"/>
    <mergeCell ref="B58:B59"/>
    <mergeCell ref="C58:C59"/>
    <mergeCell ref="A79:B79"/>
    <mergeCell ref="A65:B65"/>
    <mergeCell ref="A66:K66"/>
    <mergeCell ref="A67:L67"/>
    <mergeCell ref="B68:B69"/>
    <mergeCell ref="C68:D68"/>
    <mergeCell ref="C69:D69"/>
    <mergeCell ref="B71:B72"/>
    <mergeCell ref="C71:D71"/>
    <mergeCell ref="C72:D72"/>
    <mergeCell ref="B74:B75"/>
    <mergeCell ref="C74:C75"/>
    <mergeCell ref="B88:B89"/>
    <mergeCell ref="C88:C89"/>
    <mergeCell ref="A90:K90"/>
    <mergeCell ref="A80:K80"/>
    <mergeCell ref="A81:L81"/>
    <mergeCell ref="B82:B83"/>
    <mergeCell ref="C82:D82"/>
    <mergeCell ref="C83:D83"/>
    <mergeCell ref="B85:B86"/>
    <mergeCell ref="C85:D85"/>
    <mergeCell ref="C86:D86"/>
  </mergeCells>
  <printOptions horizontalCentered="1"/>
  <pageMargins left="0.51181102362204722" right="0.51181102362204722" top="1.1811023622047245" bottom="0.78740157480314965" header="0.51181102362204722" footer="0.31496062992125984"/>
  <pageSetup paperSize="9" scale="43" fitToWidth="0"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27"/>
  <sheetViews>
    <sheetView showWhiteSpace="0" view="pageBreakPreview" topLeftCell="A699" zoomScale="60" zoomScaleNormal="100" workbookViewId="0"/>
  </sheetViews>
  <sheetFormatPr defaultRowHeight="13.8" x14ac:dyDescent="0.25"/>
  <cols>
    <col min="1" max="1" width="12" bestFit="1" customWidth="1"/>
    <col min="2" max="2" width="15.5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11" width="14" bestFit="1" customWidth="1"/>
  </cols>
  <sheetData>
    <row r="1" spans="1:10" x14ac:dyDescent="0.25">
      <c r="A1" s="1"/>
      <c r="B1" s="1"/>
      <c r="C1" s="116" t="s">
        <v>134</v>
      </c>
      <c r="D1" s="116"/>
      <c r="E1" s="116" t="s">
        <v>1</v>
      </c>
      <c r="F1" s="116"/>
      <c r="G1" s="116" t="s">
        <v>2</v>
      </c>
      <c r="H1" s="116"/>
      <c r="I1" s="116" t="s">
        <v>3</v>
      </c>
      <c r="J1" s="116"/>
    </row>
    <row r="2" spans="1:10" ht="79.95" customHeight="1" x14ac:dyDescent="0.25">
      <c r="A2" s="33"/>
      <c r="B2" s="33"/>
      <c r="C2" s="113" t="s">
        <v>4</v>
      </c>
      <c r="D2" s="113"/>
      <c r="E2" s="113" t="s">
        <v>5</v>
      </c>
      <c r="F2" s="113"/>
      <c r="G2" s="113" t="s">
        <v>6</v>
      </c>
      <c r="H2" s="113"/>
      <c r="I2" s="113" t="s">
        <v>7</v>
      </c>
      <c r="J2" s="113"/>
    </row>
    <row r="3" spans="1:10" x14ac:dyDescent="0.25">
      <c r="A3" s="117" t="s">
        <v>134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30" customHeight="1" x14ac:dyDescent="0.25">
      <c r="A4" s="117" t="s">
        <v>135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0" ht="18" customHeight="1" x14ac:dyDescent="0.25">
      <c r="A5" s="2" t="s">
        <v>35</v>
      </c>
      <c r="B5" s="4" t="s">
        <v>28</v>
      </c>
      <c r="C5" s="2" t="s">
        <v>29</v>
      </c>
      <c r="D5" s="2" t="s">
        <v>10</v>
      </c>
      <c r="E5" s="115" t="s">
        <v>136</v>
      </c>
      <c r="F5" s="115"/>
      <c r="G5" s="3" t="s">
        <v>30</v>
      </c>
      <c r="H5" s="4" t="s">
        <v>11</v>
      </c>
      <c r="I5" s="4" t="s">
        <v>31</v>
      </c>
      <c r="J5" s="4" t="s">
        <v>12</v>
      </c>
    </row>
    <row r="6" spans="1:10" ht="39" customHeight="1" x14ac:dyDescent="0.25">
      <c r="A6" s="10" t="s">
        <v>137</v>
      </c>
      <c r="B6" s="12" t="s">
        <v>36</v>
      </c>
      <c r="C6" s="10" t="s">
        <v>37</v>
      </c>
      <c r="D6" s="10" t="s">
        <v>38</v>
      </c>
      <c r="E6" s="172" t="s">
        <v>138</v>
      </c>
      <c r="F6" s="172"/>
      <c r="G6" s="11" t="s">
        <v>39</v>
      </c>
      <c r="H6" s="15">
        <v>1</v>
      </c>
      <c r="I6" s="13">
        <v>496.88</v>
      </c>
      <c r="J6" s="13">
        <v>496.88</v>
      </c>
    </row>
    <row r="7" spans="1:10" ht="24" customHeight="1" x14ac:dyDescent="0.25">
      <c r="A7" s="17" t="s">
        <v>139</v>
      </c>
      <c r="B7" s="19" t="s">
        <v>140</v>
      </c>
      <c r="C7" s="17" t="s">
        <v>37</v>
      </c>
      <c r="D7" s="17" t="s">
        <v>141</v>
      </c>
      <c r="E7" s="170" t="s">
        <v>142</v>
      </c>
      <c r="F7" s="170"/>
      <c r="G7" s="18" t="s">
        <v>143</v>
      </c>
      <c r="H7" s="22">
        <v>1.1186</v>
      </c>
      <c r="I7" s="20">
        <v>22.46</v>
      </c>
      <c r="J7" s="20">
        <v>25.12</v>
      </c>
    </row>
    <row r="8" spans="1:10" ht="24" customHeight="1" x14ac:dyDescent="0.25">
      <c r="A8" s="17" t="s">
        <v>139</v>
      </c>
      <c r="B8" s="19" t="s">
        <v>144</v>
      </c>
      <c r="C8" s="17" t="s">
        <v>37</v>
      </c>
      <c r="D8" s="17" t="s">
        <v>145</v>
      </c>
      <c r="E8" s="170" t="s">
        <v>142</v>
      </c>
      <c r="F8" s="170"/>
      <c r="G8" s="18" t="s">
        <v>143</v>
      </c>
      <c r="H8" s="22">
        <v>0.37290000000000001</v>
      </c>
      <c r="I8" s="20">
        <v>27.15</v>
      </c>
      <c r="J8" s="20">
        <v>10.119999999999999</v>
      </c>
    </row>
    <row r="9" spans="1:10" ht="25.95" customHeight="1" x14ac:dyDescent="0.25">
      <c r="A9" s="17" t="s">
        <v>139</v>
      </c>
      <c r="B9" s="19" t="s">
        <v>146</v>
      </c>
      <c r="C9" s="17" t="s">
        <v>37</v>
      </c>
      <c r="D9" s="17" t="s">
        <v>147</v>
      </c>
      <c r="E9" s="170" t="s">
        <v>148</v>
      </c>
      <c r="F9" s="170"/>
      <c r="G9" s="18" t="s">
        <v>39</v>
      </c>
      <c r="H9" s="22">
        <v>0.5</v>
      </c>
      <c r="I9" s="20">
        <v>25.63</v>
      </c>
      <c r="J9" s="20">
        <v>12.81</v>
      </c>
    </row>
    <row r="10" spans="1:10" ht="25.95" customHeight="1" x14ac:dyDescent="0.25">
      <c r="A10" s="23" t="s">
        <v>149</v>
      </c>
      <c r="B10" s="25" t="s">
        <v>150</v>
      </c>
      <c r="C10" s="23" t="s">
        <v>37</v>
      </c>
      <c r="D10" s="23" t="s">
        <v>151</v>
      </c>
      <c r="E10" s="166" t="s">
        <v>152</v>
      </c>
      <c r="F10" s="166"/>
      <c r="G10" s="24" t="s">
        <v>50</v>
      </c>
      <c r="H10" s="28">
        <v>3.2082999999999999</v>
      </c>
      <c r="I10" s="26">
        <v>5.03</v>
      </c>
      <c r="J10" s="26">
        <v>16.13</v>
      </c>
    </row>
    <row r="11" spans="1:10" ht="24" customHeight="1" x14ac:dyDescent="0.25">
      <c r="A11" s="23" t="s">
        <v>149</v>
      </c>
      <c r="B11" s="25" t="s">
        <v>153</v>
      </c>
      <c r="C11" s="23" t="s">
        <v>37</v>
      </c>
      <c r="D11" s="23" t="s">
        <v>154</v>
      </c>
      <c r="E11" s="166" t="s">
        <v>152</v>
      </c>
      <c r="F11" s="166"/>
      <c r="G11" s="24" t="s">
        <v>155</v>
      </c>
      <c r="H11" s="28">
        <v>1.1299999999999999E-2</v>
      </c>
      <c r="I11" s="26">
        <v>38.700000000000003</v>
      </c>
      <c r="J11" s="26">
        <v>0.43</v>
      </c>
    </row>
    <row r="12" spans="1:10" ht="25.95" customHeight="1" x14ac:dyDescent="0.25">
      <c r="A12" s="23" t="s">
        <v>149</v>
      </c>
      <c r="B12" s="25" t="s">
        <v>156</v>
      </c>
      <c r="C12" s="23" t="s">
        <v>37</v>
      </c>
      <c r="D12" s="23" t="s">
        <v>157</v>
      </c>
      <c r="E12" s="166" t="s">
        <v>152</v>
      </c>
      <c r="F12" s="166"/>
      <c r="G12" s="24" t="s">
        <v>155</v>
      </c>
      <c r="H12" s="28">
        <v>1.32E-2</v>
      </c>
      <c r="I12" s="26">
        <v>20.74</v>
      </c>
      <c r="J12" s="26">
        <v>0.27</v>
      </c>
    </row>
    <row r="13" spans="1:10" ht="39" customHeight="1" x14ac:dyDescent="0.25">
      <c r="A13" s="23" t="s">
        <v>149</v>
      </c>
      <c r="B13" s="25" t="s">
        <v>158</v>
      </c>
      <c r="C13" s="23" t="s">
        <v>37</v>
      </c>
      <c r="D13" s="23" t="s">
        <v>159</v>
      </c>
      <c r="E13" s="166" t="s">
        <v>152</v>
      </c>
      <c r="F13" s="166"/>
      <c r="G13" s="24" t="s">
        <v>39</v>
      </c>
      <c r="H13" s="28">
        <v>1</v>
      </c>
      <c r="I13" s="26">
        <v>432</v>
      </c>
      <c r="J13" s="26">
        <v>432</v>
      </c>
    </row>
    <row r="14" spans="1:10" x14ac:dyDescent="0.25">
      <c r="A14" s="38"/>
      <c r="B14" s="38"/>
      <c r="C14" s="38"/>
      <c r="D14" s="38"/>
      <c r="E14" s="38" t="s">
        <v>160</v>
      </c>
      <c r="F14" s="39">
        <v>14.69</v>
      </c>
      <c r="G14" s="38" t="s">
        <v>161</v>
      </c>
      <c r="H14" s="39">
        <v>14.4</v>
      </c>
      <c r="I14" s="38" t="s">
        <v>162</v>
      </c>
      <c r="J14" s="39">
        <v>29.09</v>
      </c>
    </row>
    <row r="15" spans="1:10" x14ac:dyDescent="0.25">
      <c r="A15" s="38"/>
      <c r="B15" s="38"/>
      <c r="C15" s="38"/>
      <c r="D15" s="38"/>
      <c r="E15" s="38" t="s">
        <v>163</v>
      </c>
      <c r="F15" s="39">
        <v>127.35</v>
      </c>
      <c r="G15" s="38"/>
      <c r="H15" s="167" t="s">
        <v>164</v>
      </c>
      <c r="I15" s="167"/>
      <c r="J15" s="39">
        <v>624.23</v>
      </c>
    </row>
    <row r="16" spans="1:10" ht="1.0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18" customHeight="1" x14ac:dyDescent="0.25">
      <c r="A17" s="2" t="s">
        <v>40</v>
      </c>
      <c r="B17" s="4" t="s">
        <v>28</v>
      </c>
      <c r="C17" s="2" t="s">
        <v>29</v>
      </c>
      <c r="D17" s="2" t="s">
        <v>10</v>
      </c>
      <c r="E17" s="115" t="s">
        <v>136</v>
      </c>
      <c r="F17" s="115"/>
      <c r="G17" s="3" t="s">
        <v>30</v>
      </c>
      <c r="H17" s="4" t="s">
        <v>11</v>
      </c>
      <c r="I17" s="4" t="s">
        <v>31</v>
      </c>
      <c r="J17" s="4" t="s">
        <v>12</v>
      </c>
    </row>
    <row r="18" spans="1:10" ht="24" customHeight="1" x14ac:dyDescent="0.25">
      <c r="A18" s="10" t="s">
        <v>137</v>
      </c>
      <c r="B18" s="12" t="s">
        <v>41</v>
      </c>
      <c r="C18" s="10" t="s">
        <v>42</v>
      </c>
      <c r="D18" s="10" t="s">
        <v>43</v>
      </c>
      <c r="E18" s="172" t="s">
        <v>165</v>
      </c>
      <c r="F18" s="172"/>
      <c r="G18" s="11" t="s">
        <v>44</v>
      </c>
      <c r="H18" s="15">
        <v>1</v>
      </c>
      <c r="I18" s="13">
        <v>5933.55</v>
      </c>
      <c r="J18" s="13">
        <v>5933.55</v>
      </c>
    </row>
    <row r="19" spans="1:10" ht="25.95" customHeight="1" x14ac:dyDescent="0.25">
      <c r="A19" s="17" t="s">
        <v>139</v>
      </c>
      <c r="B19" s="19" t="s">
        <v>166</v>
      </c>
      <c r="C19" s="17" t="s">
        <v>37</v>
      </c>
      <c r="D19" s="17" t="s">
        <v>167</v>
      </c>
      <c r="E19" s="170" t="s">
        <v>142</v>
      </c>
      <c r="F19" s="170"/>
      <c r="G19" s="18" t="s">
        <v>143</v>
      </c>
      <c r="H19" s="22">
        <v>35</v>
      </c>
      <c r="I19" s="20">
        <v>130.99</v>
      </c>
      <c r="J19" s="20">
        <v>4584.6499999999996</v>
      </c>
    </row>
    <row r="20" spans="1:10" ht="24" customHeight="1" x14ac:dyDescent="0.25">
      <c r="A20" s="17" t="s">
        <v>139</v>
      </c>
      <c r="B20" s="19" t="s">
        <v>168</v>
      </c>
      <c r="C20" s="17" t="s">
        <v>37</v>
      </c>
      <c r="D20" s="17" t="s">
        <v>169</v>
      </c>
      <c r="E20" s="170" t="s">
        <v>142</v>
      </c>
      <c r="F20" s="170"/>
      <c r="G20" s="18" t="s">
        <v>143</v>
      </c>
      <c r="H20" s="22">
        <v>35</v>
      </c>
      <c r="I20" s="20">
        <v>38.54</v>
      </c>
      <c r="J20" s="20">
        <v>1348.9</v>
      </c>
    </row>
    <row r="21" spans="1:10" x14ac:dyDescent="0.25">
      <c r="A21" s="38"/>
      <c r="B21" s="38"/>
      <c r="C21" s="38"/>
      <c r="D21" s="38"/>
      <c r="E21" s="38" t="s">
        <v>160</v>
      </c>
      <c r="F21" s="39">
        <v>2795.26</v>
      </c>
      <c r="G21" s="38" t="s">
        <v>161</v>
      </c>
      <c r="H21" s="39">
        <v>2738.24</v>
      </c>
      <c r="I21" s="38" t="s">
        <v>162</v>
      </c>
      <c r="J21" s="39">
        <v>5533.5</v>
      </c>
    </row>
    <row r="22" spans="1:10" x14ac:dyDescent="0.25">
      <c r="A22" s="38"/>
      <c r="B22" s="38"/>
      <c r="C22" s="38"/>
      <c r="D22" s="38"/>
      <c r="E22" s="38" t="s">
        <v>163</v>
      </c>
      <c r="F22" s="39">
        <v>1520.76</v>
      </c>
      <c r="G22" s="38"/>
      <c r="H22" s="167" t="s">
        <v>164</v>
      </c>
      <c r="I22" s="167"/>
      <c r="J22" s="39">
        <v>7454.31</v>
      </c>
    </row>
    <row r="23" spans="1:10" ht="1.0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18" customHeight="1" x14ac:dyDescent="0.25">
      <c r="A24" s="2" t="s">
        <v>47</v>
      </c>
      <c r="B24" s="4" t="s">
        <v>28</v>
      </c>
      <c r="C24" s="2" t="s">
        <v>29</v>
      </c>
      <c r="D24" s="2" t="s">
        <v>10</v>
      </c>
      <c r="E24" s="115" t="s">
        <v>136</v>
      </c>
      <c r="F24" s="115"/>
      <c r="G24" s="3" t="s">
        <v>30</v>
      </c>
      <c r="H24" s="4" t="s">
        <v>11</v>
      </c>
      <c r="I24" s="4" t="s">
        <v>31</v>
      </c>
      <c r="J24" s="4" t="s">
        <v>12</v>
      </c>
    </row>
    <row r="25" spans="1:10" ht="24" customHeight="1" x14ac:dyDescent="0.25">
      <c r="A25" s="10" t="s">
        <v>137</v>
      </c>
      <c r="B25" s="12" t="s">
        <v>48</v>
      </c>
      <c r="C25" s="10" t="s">
        <v>37</v>
      </c>
      <c r="D25" s="10" t="s">
        <v>49</v>
      </c>
      <c r="E25" s="172" t="s">
        <v>170</v>
      </c>
      <c r="F25" s="172"/>
      <c r="G25" s="11" t="s">
        <v>50</v>
      </c>
      <c r="H25" s="15">
        <v>1</v>
      </c>
      <c r="I25" s="13">
        <v>1.5</v>
      </c>
      <c r="J25" s="13">
        <v>1.5</v>
      </c>
    </row>
    <row r="26" spans="1:10" ht="24" customHeight="1" x14ac:dyDescent="0.25">
      <c r="A26" s="17" t="s">
        <v>139</v>
      </c>
      <c r="B26" s="19" t="s">
        <v>171</v>
      </c>
      <c r="C26" s="17" t="s">
        <v>37</v>
      </c>
      <c r="D26" s="17" t="s">
        <v>172</v>
      </c>
      <c r="E26" s="170" t="s">
        <v>142</v>
      </c>
      <c r="F26" s="170"/>
      <c r="G26" s="18" t="s">
        <v>143</v>
      </c>
      <c r="H26" s="22">
        <v>1.7600000000000001E-2</v>
      </c>
      <c r="I26" s="20">
        <v>38.79</v>
      </c>
      <c r="J26" s="20">
        <v>0.68</v>
      </c>
    </row>
    <row r="27" spans="1:10" ht="24" customHeight="1" x14ac:dyDescent="0.25">
      <c r="A27" s="17" t="s">
        <v>139</v>
      </c>
      <c r="B27" s="19" t="s">
        <v>173</v>
      </c>
      <c r="C27" s="17" t="s">
        <v>37</v>
      </c>
      <c r="D27" s="17" t="s">
        <v>174</v>
      </c>
      <c r="E27" s="170" t="s">
        <v>142</v>
      </c>
      <c r="F27" s="170"/>
      <c r="G27" s="18" t="s">
        <v>143</v>
      </c>
      <c r="H27" s="22">
        <v>1.7600000000000001E-2</v>
      </c>
      <c r="I27" s="20">
        <v>20.47</v>
      </c>
      <c r="J27" s="20">
        <v>0.36</v>
      </c>
    </row>
    <row r="28" spans="1:10" ht="24" customHeight="1" x14ac:dyDescent="0.25">
      <c r="A28" s="23" t="s">
        <v>149</v>
      </c>
      <c r="B28" s="25" t="s">
        <v>175</v>
      </c>
      <c r="C28" s="23" t="s">
        <v>37</v>
      </c>
      <c r="D28" s="23" t="s">
        <v>176</v>
      </c>
      <c r="E28" s="166" t="s">
        <v>152</v>
      </c>
      <c r="F28" s="166"/>
      <c r="G28" s="24" t="s">
        <v>143</v>
      </c>
      <c r="H28" s="28">
        <v>1.7600000000000001E-2</v>
      </c>
      <c r="I28" s="26">
        <v>25</v>
      </c>
      <c r="J28" s="26">
        <v>0.44</v>
      </c>
    </row>
    <row r="29" spans="1:10" ht="24" customHeight="1" x14ac:dyDescent="0.25">
      <c r="A29" s="23" t="s">
        <v>149</v>
      </c>
      <c r="B29" s="25" t="s">
        <v>177</v>
      </c>
      <c r="C29" s="23" t="s">
        <v>37</v>
      </c>
      <c r="D29" s="23" t="s">
        <v>178</v>
      </c>
      <c r="E29" s="166" t="s">
        <v>152</v>
      </c>
      <c r="F29" s="166"/>
      <c r="G29" s="24" t="s">
        <v>155</v>
      </c>
      <c r="H29" s="28">
        <v>3.7000000000000002E-3</v>
      </c>
      <c r="I29" s="26">
        <v>8.08</v>
      </c>
      <c r="J29" s="26">
        <v>0.02</v>
      </c>
    </row>
    <row r="30" spans="1:10" x14ac:dyDescent="0.25">
      <c r="A30" s="38"/>
      <c r="B30" s="38"/>
      <c r="C30" s="38"/>
      <c r="D30" s="38"/>
      <c r="E30" s="38" t="s">
        <v>160</v>
      </c>
      <c r="F30" s="39">
        <v>0.42</v>
      </c>
      <c r="G30" s="38" t="s">
        <v>161</v>
      </c>
      <c r="H30" s="39">
        <v>0.42</v>
      </c>
      <c r="I30" s="38" t="s">
        <v>162</v>
      </c>
      <c r="J30" s="39">
        <v>0.84</v>
      </c>
    </row>
    <row r="31" spans="1:10" x14ac:dyDescent="0.25">
      <c r="A31" s="38"/>
      <c r="B31" s="38"/>
      <c r="C31" s="38"/>
      <c r="D31" s="38"/>
      <c r="E31" s="38" t="s">
        <v>163</v>
      </c>
      <c r="F31" s="39">
        <v>0.38</v>
      </c>
      <c r="G31" s="38"/>
      <c r="H31" s="167" t="s">
        <v>164</v>
      </c>
      <c r="I31" s="167"/>
      <c r="J31" s="39">
        <v>1.88</v>
      </c>
    </row>
    <row r="32" spans="1:10" ht="1.0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18" customHeight="1" x14ac:dyDescent="0.25">
      <c r="A33" s="2" t="s">
        <v>53</v>
      </c>
      <c r="B33" s="4" t="s">
        <v>28</v>
      </c>
      <c r="C33" s="2" t="s">
        <v>29</v>
      </c>
      <c r="D33" s="2" t="s">
        <v>10</v>
      </c>
      <c r="E33" s="115" t="s">
        <v>136</v>
      </c>
      <c r="F33" s="115"/>
      <c r="G33" s="3" t="s">
        <v>30</v>
      </c>
      <c r="H33" s="4" t="s">
        <v>11</v>
      </c>
      <c r="I33" s="4" t="s">
        <v>31</v>
      </c>
      <c r="J33" s="4" t="s">
        <v>12</v>
      </c>
    </row>
    <row r="34" spans="1:10" ht="25.95" customHeight="1" x14ac:dyDescent="0.25">
      <c r="A34" s="10" t="s">
        <v>137</v>
      </c>
      <c r="B34" s="12" t="s">
        <v>54</v>
      </c>
      <c r="C34" s="10" t="s">
        <v>37</v>
      </c>
      <c r="D34" s="10" t="s">
        <v>55</v>
      </c>
      <c r="E34" s="172" t="s">
        <v>179</v>
      </c>
      <c r="F34" s="172"/>
      <c r="G34" s="11" t="s">
        <v>39</v>
      </c>
      <c r="H34" s="15">
        <v>1</v>
      </c>
      <c r="I34" s="13">
        <v>0.53</v>
      </c>
      <c r="J34" s="13">
        <v>0.53</v>
      </c>
    </row>
    <row r="35" spans="1:10" ht="24" customHeight="1" x14ac:dyDescent="0.25">
      <c r="A35" s="17" t="s">
        <v>139</v>
      </c>
      <c r="B35" s="19" t="s">
        <v>140</v>
      </c>
      <c r="C35" s="17" t="s">
        <v>37</v>
      </c>
      <c r="D35" s="17" t="s">
        <v>141</v>
      </c>
      <c r="E35" s="170" t="s">
        <v>142</v>
      </c>
      <c r="F35" s="170"/>
      <c r="G35" s="18" t="s">
        <v>143</v>
      </c>
      <c r="H35" s="22">
        <v>1.0342999999999999E-3</v>
      </c>
      <c r="I35" s="20">
        <v>22.46</v>
      </c>
      <c r="J35" s="20">
        <v>0.02</v>
      </c>
    </row>
    <row r="36" spans="1:10" ht="39" customHeight="1" x14ac:dyDescent="0.25">
      <c r="A36" s="17" t="s">
        <v>139</v>
      </c>
      <c r="B36" s="19" t="s">
        <v>180</v>
      </c>
      <c r="C36" s="17" t="s">
        <v>37</v>
      </c>
      <c r="D36" s="17" t="s">
        <v>181</v>
      </c>
      <c r="E36" s="170" t="s">
        <v>182</v>
      </c>
      <c r="F36" s="170"/>
      <c r="G36" s="18" t="s">
        <v>183</v>
      </c>
      <c r="H36" s="22">
        <v>7.3180000000000001E-4</v>
      </c>
      <c r="I36" s="20">
        <v>103.47</v>
      </c>
      <c r="J36" s="20">
        <v>7.0000000000000007E-2</v>
      </c>
    </row>
    <row r="37" spans="1:10" ht="39" customHeight="1" x14ac:dyDescent="0.25">
      <c r="A37" s="17" t="s">
        <v>139</v>
      </c>
      <c r="B37" s="19" t="s">
        <v>184</v>
      </c>
      <c r="C37" s="17" t="s">
        <v>37</v>
      </c>
      <c r="D37" s="17" t="s">
        <v>185</v>
      </c>
      <c r="E37" s="170" t="s">
        <v>182</v>
      </c>
      <c r="F37" s="170"/>
      <c r="G37" s="18" t="s">
        <v>186</v>
      </c>
      <c r="H37" s="22">
        <v>3.0249999999999998E-4</v>
      </c>
      <c r="I37" s="20">
        <v>279.02</v>
      </c>
      <c r="J37" s="20">
        <v>0.08</v>
      </c>
    </row>
    <row r="38" spans="1:10" ht="52.05" customHeight="1" x14ac:dyDescent="0.25">
      <c r="A38" s="17" t="s">
        <v>139</v>
      </c>
      <c r="B38" s="19" t="s">
        <v>187</v>
      </c>
      <c r="C38" s="17" t="s">
        <v>37</v>
      </c>
      <c r="D38" s="17" t="s">
        <v>188</v>
      </c>
      <c r="E38" s="170" t="s">
        <v>182</v>
      </c>
      <c r="F38" s="170"/>
      <c r="G38" s="18" t="s">
        <v>183</v>
      </c>
      <c r="H38" s="22">
        <v>6.0956999999999999E-3</v>
      </c>
      <c r="I38" s="20">
        <v>60.06</v>
      </c>
      <c r="J38" s="20">
        <v>0.36</v>
      </c>
    </row>
    <row r="39" spans="1:10" x14ac:dyDescent="0.25">
      <c r="A39" s="38"/>
      <c r="B39" s="38"/>
      <c r="C39" s="38"/>
      <c r="D39" s="38"/>
      <c r="E39" s="38" t="s">
        <v>160</v>
      </c>
      <c r="F39" s="39">
        <v>7.0000000000000007E-2</v>
      </c>
      <c r="G39" s="38" t="s">
        <v>161</v>
      </c>
      <c r="H39" s="39">
        <v>7.0000000000000007E-2</v>
      </c>
      <c r="I39" s="38" t="s">
        <v>162</v>
      </c>
      <c r="J39" s="39">
        <v>0.14000000000000001</v>
      </c>
    </row>
    <row r="40" spans="1:10" x14ac:dyDescent="0.25">
      <c r="A40" s="38"/>
      <c r="B40" s="38"/>
      <c r="C40" s="38"/>
      <c r="D40" s="38"/>
      <c r="E40" s="38" t="s">
        <v>163</v>
      </c>
      <c r="F40" s="39">
        <v>0.13</v>
      </c>
      <c r="G40" s="38"/>
      <c r="H40" s="167" t="s">
        <v>164</v>
      </c>
      <c r="I40" s="167"/>
      <c r="J40" s="39">
        <v>0.66</v>
      </c>
    </row>
    <row r="41" spans="1:10" ht="1.0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</row>
    <row r="42" spans="1:10" ht="18" customHeight="1" x14ac:dyDescent="0.25">
      <c r="A42" s="2" t="s">
        <v>58</v>
      </c>
      <c r="B42" s="4" t="s">
        <v>28</v>
      </c>
      <c r="C42" s="2" t="s">
        <v>29</v>
      </c>
      <c r="D42" s="2" t="s">
        <v>10</v>
      </c>
      <c r="E42" s="115" t="s">
        <v>136</v>
      </c>
      <c r="F42" s="115"/>
      <c r="G42" s="3" t="s">
        <v>30</v>
      </c>
      <c r="H42" s="4" t="s">
        <v>11</v>
      </c>
      <c r="I42" s="4" t="s">
        <v>31</v>
      </c>
      <c r="J42" s="4" t="s">
        <v>12</v>
      </c>
    </row>
    <row r="43" spans="1:10" ht="25.95" customHeight="1" x14ac:dyDescent="0.25">
      <c r="A43" s="10" t="s">
        <v>137</v>
      </c>
      <c r="B43" s="12" t="s">
        <v>59</v>
      </c>
      <c r="C43" s="10" t="s">
        <v>42</v>
      </c>
      <c r="D43" s="10" t="s">
        <v>60</v>
      </c>
      <c r="E43" s="172" t="s">
        <v>189</v>
      </c>
      <c r="F43" s="172"/>
      <c r="G43" s="11" t="s">
        <v>61</v>
      </c>
      <c r="H43" s="15">
        <v>1</v>
      </c>
      <c r="I43" s="13">
        <v>73.89</v>
      </c>
      <c r="J43" s="13">
        <v>73.89</v>
      </c>
    </row>
    <row r="44" spans="1:10" ht="39" customHeight="1" x14ac:dyDescent="0.25">
      <c r="A44" s="17" t="s">
        <v>139</v>
      </c>
      <c r="B44" s="19" t="s">
        <v>190</v>
      </c>
      <c r="C44" s="17" t="s">
        <v>37</v>
      </c>
      <c r="D44" s="17" t="s">
        <v>191</v>
      </c>
      <c r="E44" s="170" t="s">
        <v>192</v>
      </c>
      <c r="F44" s="170"/>
      <c r="G44" s="18" t="s">
        <v>193</v>
      </c>
      <c r="H44" s="22">
        <v>2.0400000000000001E-2</v>
      </c>
      <c r="I44" s="20">
        <v>708.95</v>
      </c>
      <c r="J44" s="20">
        <v>14.46</v>
      </c>
    </row>
    <row r="45" spans="1:10" ht="24" customHeight="1" x14ac:dyDescent="0.25">
      <c r="A45" s="17" t="s">
        <v>139</v>
      </c>
      <c r="B45" s="19" t="s">
        <v>194</v>
      </c>
      <c r="C45" s="17" t="s">
        <v>42</v>
      </c>
      <c r="D45" s="17" t="s">
        <v>195</v>
      </c>
      <c r="E45" s="170" t="s">
        <v>189</v>
      </c>
      <c r="F45" s="170"/>
      <c r="G45" s="18" t="s">
        <v>196</v>
      </c>
      <c r="H45" s="22">
        <v>4.4999999999999998E-2</v>
      </c>
      <c r="I45" s="20">
        <v>626.36</v>
      </c>
      <c r="J45" s="20">
        <v>28.18</v>
      </c>
    </row>
    <row r="46" spans="1:10" ht="24" customHeight="1" x14ac:dyDescent="0.25">
      <c r="A46" s="17" t="s">
        <v>139</v>
      </c>
      <c r="B46" s="19" t="s">
        <v>140</v>
      </c>
      <c r="C46" s="17" t="s">
        <v>37</v>
      </c>
      <c r="D46" s="17" t="s">
        <v>141</v>
      </c>
      <c r="E46" s="170" t="s">
        <v>142</v>
      </c>
      <c r="F46" s="170"/>
      <c r="G46" s="18" t="s">
        <v>143</v>
      </c>
      <c r="H46" s="22">
        <v>0.40210000000000001</v>
      </c>
      <c r="I46" s="20">
        <v>22.46</v>
      </c>
      <c r="J46" s="20">
        <v>9.0299999999999994</v>
      </c>
    </row>
    <row r="47" spans="1:10" ht="24" customHeight="1" x14ac:dyDescent="0.25">
      <c r="A47" s="17" t="s">
        <v>139</v>
      </c>
      <c r="B47" s="19" t="s">
        <v>197</v>
      </c>
      <c r="C47" s="17" t="s">
        <v>37</v>
      </c>
      <c r="D47" s="17" t="s">
        <v>198</v>
      </c>
      <c r="E47" s="170" t="s">
        <v>142</v>
      </c>
      <c r="F47" s="170"/>
      <c r="G47" s="18" t="s">
        <v>143</v>
      </c>
      <c r="H47" s="22">
        <v>0.40210000000000001</v>
      </c>
      <c r="I47" s="20">
        <v>27.63</v>
      </c>
      <c r="J47" s="20">
        <v>11.11</v>
      </c>
    </row>
    <row r="48" spans="1:10" ht="25.95" customHeight="1" x14ac:dyDescent="0.25">
      <c r="A48" s="23" t="s">
        <v>149</v>
      </c>
      <c r="B48" s="25" t="s">
        <v>199</v>
      </c>
      <c r="C48" s="23" t="s">
        <v>37</v>
      </c>
      <c r="D48" s="23" t="s">
        <v>200</v>
      </c>
      <c r="E48" s="166" t="s">
        <v>152</v>
      </c>
      <c r="F48" s="166"/>
      <c r="G48" s="24" t="s">
        <v>193</v>
      </c>
      <c r="H48" s="28">
        <v>0.114</v>
      </c>
      <c r="I48" s="26">
        <v>97.5</v>
      </c>
      <c r="J48" s="26">
        <v>11.11</v>
      </c>
    </row>
    <row r="49" spans="1:10" x14ac:dyDescent="0.25">
      <c r="A49" s="38"/>
      <c r="B49" s="38"/>
      <c r="C49" s="38"/>
      <c r="D49" s="38"/>
      <c r="E49" s="38" t="s">
        <v>160</v>
      </c>
      <c r="F49" s="39">
        <v>17.55</v>
      </c>
      <c r="G49" s="38" t="s">
        <v>161</v>
      </c>
      <c r="H49" s="39">
        <v>17.21</v>
      </c>
      <c r="I49" s="38" t="s">
        <v>162</v>
      </c>
      <c r="J49" s="39">
        <v>34.76</v>
      </c>
    </row>
    <row r="50" spans="1:10" x14ac:dyDescent="0.25">
      <c r="A50" s="38"/>
      <c r="B50" s="38"/>
      <c r="C50" s="38"/>
      <c r="D50" s="38"/>
      <c r="E50" s="38" t="s">
        <v>163</v>
      </c>
      <c r="F50" s="39">
        <v>18.93</v>
      </c>
      <c r="G50" s="38"/>
      <c r="H50" s="167" t="s">
        <v>164</v>
      </c>
      <c r="I50" s="167"/>
      <c r="J50" s="39">
        <v>92.82</v>
      </c>
    </row>
    <row r="51" spans="1:10" ht="1.0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</row>
    <row r="52" spans="1:10" ht="18" customHeight="1" x14ac:dyDescent="0.25">
      <c r="A52" s="2" t="s">
        <v>62</v>
      </c>
      <c r="B52" s="4" t="s">
        <v>28</v>
      </c>
      <c r="C52" s="2" t="s">
        <v>29</v>
      </c>
      <c r="D52" s="2" t="s">
        <v>10</v>
      </c>
      <c r="E52" s="115" t="s">
        <v>136</v>
      </c>
      <c r="F52" s="115"/>
      <c r="G52" s="3" t="s">
        <v>30</v>
      </c>
      <c r="H52" s="4" t="s">
        <v>11</v>
      </c>
      <c r="I52" s="4" t="s">
        <v>31</v>
      </c>
      <c r="J52" s="4" t="s">
        <v>12</v>
      </c>
    </row>
    <row r="53" spans="1:10" ht="39" customHeight="1" x14ac:dyDescent="0.25">
      <c r="A53" s="10" t="s">
        <v>137</v>
      </c>
      <c r="B53" s="12" t="s">
        <v>63</v>
      </c>
      <c r="C53" s="10" t="s">
        <v>37</v>
      </c>
      <c r="D53" s="10" t="s">
        <v>64</v>
      </c>
      <c r="E53" s="172" t="s">
        <v>201</v>
      </c>
      <c r="F53" s="172"/>
      <c r="G53" s="11" t="s">
        <v>39</v>
      </c>
      <c r="H53" s="15">
        <v>1</v>
      </c>
      <c r="I53" s="13">
        <v>0.72</v>
      </c>
      <c r="J53" s="13">
        <v>0.72</v>
      </c>
    </row>
    <row r="54" spans="1:10" ht="24" customHeight="1" x14ac:dyDescent="0.25">
      <c r="A54" s="17" t="s">
        <v>139</v>
      </c>
      <c r="B54" s="19" t="s">
        <v>140</v>
      </c>
      <c r="C54" s="17" t="s">
        <v>37</v>
      </c>
      <c r="D54" s="17" t="s">
        <v>141</v>
      </c>
      <c r="E54" s="170" t="s">
        <v>142</v>
      </c>
      <c r="F54" s="170"/>
      <c r="G54" s="18" t="s">
        <v>143</v>
      </c>
      <c r="H54" s="22">
        <v>1.9E-2</v>
      </c>
      <c r="I54" s="20">
        <v>22.46</v>
      </c>
      <c r="J54" s="20">
        <v>0.42</v>
      </c>
    </row>
    <row r="55" spans="1:10" ht="39" customHeight="1" x14ac:dyDescent="0.25">
      <c r="A55" s="17" t="s">
        <v>139</v>
      </c>
      <c r="B55" s="19" t="s">
        <v>202</v>
      </c>
      <c r="C55" s="17" t="s">
        <v>37</v>
      </c>
      <c r="D55" s="17" t="s">
        <v>203</v>
      </c>
      <c r="E55" s="170" t="s">
        <v>182</v>
      </c>
      <c r="F55" s="170"/>
      <c r="G55" s="18" t="s">
        <v>186</v>
      </c>
      <c r="H55" s="22">
        <v>5.0000000000000001E-3</v>
      </c>
      <c r="I55" s="20">
        <v>10.93</v>
      </c>
      <c r="J55" s="20">
        <v>0.05</v>
      </c>
    </row>
    <row r="56" spans="1:10" ht="24" customHeight="1" x14ac:dyDescent="0.25">
      <c r="A56" s="17" t="s">
        <v>139</v>
      </c>
      <c r="B56" s="19" t="s">
        <v>204</v>
      </c>
      <c r="C56" s="17" t="s">
        <v>37</v>
      </c>
      <c r="D56" s="17" t="s">
        <v>205</v>
      </c>
      <c r="E56" s="170" t="s">
        <v>142</v>
      </c>
      <c r="F56" s="170"/>
      <c r="G56" s="18" t="s">
        <v>143</v>
      </c>
      <c r="H56" s="22">
        <v>8.9999999999999993E-3</v>
      </c>
      <c r="I56" s="20">
        <v>27.82</v>
      </c>
      <c r="J56" s="20">
        <v>0.25</v>
      </c>
    </row>
    <row r="57" spans="1:10" x14ac:dyDescent="0.25">
      <c r="A57" s="38"/>
      <c r="B57" s="38"/>
      <c r="C57" s="38"/>
      <c r="D57" s="38"/>
      <c r="E57" s="38" t="s">
        <v>160</v>
      </c>
      <c r="F57" s="39">
        <v>0.23</v>
      </c>
      <c r="G57" s="38" t="s">
        <v>161</v>
      </c>
      <c r="H57" s="39">
        <v>0.23</v>
      </c>
      <c r="I57" s="38" t="s">
        <v>162</v>
      </c>
      <c r="J57" s="39">
        <v>0.46</v>
      </c>
    </row>
    <row r="58" spans="1:10" x14ac:dyDescent="0.25">
      <c r="A58" s="38"/>
      <c r="B58" s="38"/>
      <c r="C58" s="38"/>
      <c r="D58" s="38"/>
      <c r="E58" s="38" t="s">
        <v>163</v>
      </c>
      <c r="F58" s="39">
        <v>0.18</v>
      </c>
      <c r="G58" s="38"/>
      <c r="H58" s="167" t="s">
        <v>164</v>
      </c>
      <c r="I58" s="167"/>
      <c r="J58" s="39">
        <v>0.9</v>
      </c>
    </row>
    <row r="59" spans="1:10" ht="1.0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</row>
    <row r="60" spans="1:10" ht="18" customHeight="1" x14ac:dyDescent="0.25">
      <c r="A60" s="2" t="s">
        <v>67</v>
      </c>
      <c r="B60" s="4" t="s">
        <v>28</v>
      </c>
      <c r="C60" s="2" t="s">
        <v>29</v>
      </c>
      <c r="D60" s="2" t="s">
        <v>10</v>
      </c>
      <c r="E60" s="115" t="s">
        <v>136</v>
      </c>
      <c r="F60" s="115"/>
      <c r="G60" s="3" t="s">
        <v>30</v>
      </c>
      <c r="H60" s="4" t="s">
        <v>11</v>
      </c>
      <c r="I60" s="4" t="s">
        <v>31</v>
      </c>
      <c r="J60" s="4" t="s">
        <v>12</v>
      </c>
    </row>
    <row r="61" spans="1:10" ht="52.05" customHeight="1" x14ac:dyDescent="0.25">
      <c r="A61" s="10" t="s">
        <v>137</v>
      </c>
      <c r="B61" s="12" t="s">
        <v>68</v>
      </c>
      <c r="C61" s="10" t="s">
        <v>37</v>
      </c>
      <c r="D61" s="10" t="s">
        <v>69</v>
      </c>
      <c r="E61" s="172" t="s">
        <v>206</v>
      </c>
      <c r="F61" s="172"/>
      <c r="G61" s="11" t="s">
        <v>50</v>
      </c>
      <c r="H61" s="15">
        <v>1</v>
      </c>
      <c r="I61" s="13">
        <v>44.64</v>
      </c>
      <c r="J61" s="13">
        <v>44.64</v>
      </c>
    </row>
    <row r="62" spans="1:10" ht="24" customHeight="1" x14ac:dyDescent="0.25">
      <c r="A62" s="17" t="s">
        <v>139</v>
      </c>
      <c r="B62" s="19" t="s">
        <v>140</v>
      </c>
      <c r="C62" s="17" t="s">
        <v>37</v>
      </c>
      <c r="D62" s="17" t="s">
        <v>141</v>
      </c>
      <c r="E62" s="170" t="s">
        <v>142</v>
      </c>
      <c r="F62" s="170"/>
      <c r="G62" s="18" t="s">
        <v>143</v>
      </c>
      <c r="H62" s="22">
        <v>0.2296</v>
      </c>
      <c r="I62" s="20">
        <v>22.46</v>
      </c>
      <c r="J62" s="20">
        <v>5.15</v>
      </c>
    </row>
    <row r="63" spans="1:10" ht="25.95" customHeight="1" x14ac:dyDescent="0.25">
      <c r="A63" s="17" t="s">
        <v>139</v>
      </c>
      <c r="B63" s="19" t="s">
        <v>207</v>
      </c>
      <c r="C63" s="17" t="s">
        <v>37</v>
      </c>
      <c r="D63" s="17" t="s">
        <v>208</v>
      </c>
      <c r="E63" s="170" t="s">
        <v>192</v>
      </c>
      <c r="F63" s="170"/>
      <c r="G63" s="18" t="s">
        <v>193</v>
      </c>
      <c r="H63" s="22">
        <v>1.8E-3</v>
      </c>
      <c r="I63" s="20">
        <v>817.05</v>
      </c>
      <c r="J63" s="20">
        <v>1.47</v>
      </c>
    </row>
    <row r="64" spans="1:10" ht="24" customHeight="1" x14ac:dyDescent="0.25">
      <c r="A64" s="17" t="s">
        <v>139</v>
      </c>
      <c r="B64" s="19" t="s">
        <v>204</v>
      </c>
      <c r="C64" s="17" t="s">
        <v>37</v>
      </c>
      <c r="D64" s="17" t="s">
        <v>205</v>
      </c>
      <c r="E64" s="170" t="s">
        <v>142</v>
      </c>
      <c r="F64" s="170"/>
      <c r="G64" s="18" t="s">
        <v>143</v>
      </c>
      <c r="H64" s="22">
        <v>0.2296</v>
      </c>
      <c r="I64" s="20">
        <v>27.82</v>
      </c>
      <c r="J64" s="20">
        <v>6.38</v>
      </c>
    </row>
    <row r="65" spans="1:10" ht="25.95" customHeight="1" x14ac:dyDescent="0.25">
      <c r="A65" s="23" t="s">
        <v>149</v>
      </c>
      <c r="B65" s="25" t="s">
        <v>209</v>
      </c>
      <c r="C65" s="23" t="s">
        <v>37</v>
      </c>
      <c r="D65" s="23" t="s">
        <v>210</v>
      </c>
      <c r="E65" s="166" t="s">
        <v>152</v>
      </c>
      <c r="F65" s="166"/>
      <c r="G65" s="24" t="s">
        <v>193</v>
      </c>
      <c r="H65" s="28">
        <v>6.6E-3</v>
      </c>
      <c r="I65" s="26">
        <v>96.25</v>
      </c>
      <c r="J65" s="26">
        <v>0.63</v>
      </c>
    </row>
    <row r="66" spans="1:10" ht="25.95" customHeight="1" x14ac:dyDescent="0.25">
      <c r="A66" s="23" t="s">
        <v>149</v>
      </c>
      <c r="B66" s="25" t="s">
        <v>211</v>
      </c>
      <c r="C66" s="23" t="s">
        <v>37</v>
      </c>
      <c r="D66" s="23" t="s">
        <v>212</v>
      </c>
      <c r="E66" s="166" t="s">
        <v>152</v>
      </c>
      <c r="F66" s="166"/>
      <c r="G66" s="24" t="s">
        <v>50</v>
      </c>
      <c r="H66" s="28">
        <v>1.0049999999999999</v>
      </c>
      <c r="I66" s="26">
        <v>30.86</v>
      </c>
      <c r="J66" s="26">
        <v>31.01</v>
      </c>
    </row>
    <row r="67" spans="1:10" x14ac:dyDescent="0.25">
      <c r="A67" s="38"/>
      <c r="B67" s="38"/>
      <c r="C67" s="38"/>
      <c r="D67" s="38"/>
      <c r="E67" s="38" t="s">
        <v>160</v>
      </c>
      <c r="F67" s="39">
        <v>4.25</v>
      </c>
      <c r="G67" s="38" t="s">
        <v>161</v>
      </c>
      <c r="H67" s="39">
        <v>4.17</v>
      </c>
      <c r="I67" s="38" t="s">
        <v>162</v>
      </c>
      <c r="J67" s="39">
        <v>8.42</v>
      </c>
    </row>
    <row r="68" spans="1:10" x14ac:dyDescent="0.25">
      <c r="A68" s="38"/>
      <c r="B68" s="38"/>
      <c r="C68" s="38"/>
      <c r="D68" s="38"/>
      <c r="E68" s="38" t="s">
        <v>163</v>
      </c>
      <c r="F68" s="39">
        <v>11.44</v>
      </c>
      <c r="G68" s="38"/>
      <c r="H68" s="167" t="s">
        <v>164</v>
      </c>
      <c r="I68" s="167"/>
      <c r="J68" s="39">
        <v>56.08</v>
      </c>
    </row>
    <row r="69" spans="1:10" ht="1.0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</row>
    <row r="70" spans="1:10" ht="18" customHeight="1" x14ac:dyDescent="0.25">
      <c r="A70" s="2" t="s">
        <v>70</v>
      </c>
      <c r="B70" s="4" t="s">
        <v>28</v>
      </c>
      <c r="C70" s="2" t="s">
        <v>29</v>
      </c>
      <c r="D70" s="2" t="s">
        <v>10</v>
      </c>
      <c r="E70" s="115" t="s">
        <v>136</v>
      </c>
      <c r="F70" s="115"/>
      <c r="G70" s="3" t="s">
        <v>30</v>
      </c>
      <c r="H70" s="4" t="s">
        <v>11</v>
      </c>
      <c r="I70" s="4" t="s">
        <v>31</v>
      </c>
      <c r="J70" s="4" t="s">
        <v>12</v>
      </c>
    </row>
    <row r="71" spans="1:10" ht="39" customHeight="1" x14ac:dyDescent="0.25">
      <c r="A71" s="10" t="s">
        <v>137</v>
      </c>
      <c r="B71" s="12" t="s">
        <v>71</v>
      </c>
      <c r="C71" s="10" t="s">
        <v>42</v>
      </c>
      <c r="D71" s="10" t="s">
        <v>72</v>
      </c>
      <c r="E71" s="172" t="s">
        <v>206</v>
      </c>
      <c r="F71" s="172"/>
      <c r="G71" s="11" t="s">
        <v>50</v>
      </c>
      <c r="H71" s="15">
        <v>1</v>
      </c>
      <c r="I71" s="13">
        <v>21.9</v>
      </c>
      <c r="J71" s="13">
        <v>21.9</v>
      </c>
    </row>
    <row r="72" spans="1:10" ht="24" customHeight="1" x14ac:dyDescent="0.25">
      <c r="A72" s="17" t="s">
        <v>139</v>
      </c>
      <c r="B72" s="19" t="s">
        <v>140</v>
      </c>
      <c r="C72" s="17" t="s">
        <v>37</v>
      </c>
      <c r="D72" s="17" t="s">
        <v>141</v>
      </c>
      <c r="E72" s="170" t="s">
        <v>142</v>
      </c>
      <c r="F72" s="170"/>
      <c r="G72" s="18" t="s">
        <v>143</v>
      </c>
      <c r="H72" s="22">
        <v>0.2326</v>
      </c>
      <c r="I72" s="20">
        <v>22.46</v>
      </c>
      <c r="J72" s="20">
        <v>5.22</v>
      </c>
    </row>
    <row r="73" spans="1:10" ht="24" customHeight="1" x14ac:dyDescent="0.25">
      <c r="A73" s="17" t="s">
        <v>139</v>
      </c>
      <c r="B73" s="19" t="s">
        <v>204</v>
      </c>
      <c r="C73" s="17" t="s">
        <v>37</v>
      </c>
      <c r="D73" s="17" t="s">
        <v>205</v>
      </c>
      <c r="E73" s="170" t="s">
        <v>142</v>
      </c>
      <c r="F73" s="170"/>
      <c r="G73" s="18" t="s">
        <v>143</v>
      </c>
      <c r="H73" s="22">
        <v>0.2326</v>
      </c>
      <c r="I73" s="20">
        <v>27.82</v>
      </c>
      <c r="J73" s="20">
        <v>6.47</v>
      </c>
    </row>
    <row r="74" spans="1:10" ht="39" customHeight="1" x14ac:dyDescent="0.25">
      <c r="A74" s="17" t="s">
        <v>139</v>
      </c>
      <c r="B74" s="19" t="s">
        <v>213</v>
      </c>
      <c r="C74" s="17" t="s">
        <v>37</v>
      </c>
      <c r="D74" s="17" t="s">
        <v>214</v>
      </c>
      <c r="E74" s="170" t="s">
        <v>215</v>
      </c>
      <c r="F74" s="170"/>
      <c r="G74" s="18" t="s">
        <v>39</v>
      </c>
      <c r="H74" s="22">
        <v>0.3</v>
      </c>
      <c r="I74" s="20">
        <v>24.04</v>
      </c>
      <c r="J74" s="20">
        <v>7.21</v>
      </c>
    </row>
    <row r="75" spans="1:10" ht="25.95" customHeight="1" x14ac:dyDescent="0.25">
      <c r="A75" s="23" t="s">
        <v>149</v>
      </c>
      <c r="B75" s="25" t="s">
        <v>216</v>
      </c>
      <c r="C75" s="23" t="s">
        <v>37</v>
      </c>
      <c r="D75" s="23" t="s">
        <v>217</v>
      </c>
      <c r="E75" s="166" t="s">
        <v>152</v>
      </c>
      <c r="F75" s="166"/>
      <c r="G75" s="24" t="s">
        <v>50</v>
      </c>
      <c r="H75" s="28">
        <v>0.2</v>
      </c>
      <c r="I75" s="26">
        <v>3.46</v>
      </c>
      <c r="J75" s="26">
        <v>0.69</v>
      </c>
    </row>
    <row r="76" spans="1:10" ht="25.95" customHeight="1" x14ac:dyDescent="0.25">
      <c r="A76" s="23" t="s">
        <v>149</v>
      </c>
      <c r="B76" s="25" t="s">
        <v>209</v>
      </c>
      <c r="C76" s="23" t="s">
        <v>37</v>
      </c>
      <c r="D76" s="23" t="s">
        <v>210</v>
      </c>
      <c r="E76" s="166" t="s">
        <v>152</v>
      </c>
      <c r="F76" s="166"/>
      <c r="G76" s="24" t="s">
        <v>193</v>
      </c>
      <c r="H76" s="28">
        <v>9.9000000000000008E-3</v>
      </c>
      <c r="I76" s="26">
        <v>96.25</v>
      </c>
      <c r="J76" s="26">
        <v>0.95</v>
      </c>
    </row>
    <row r="77" spans="1:10" ht="25.95" customHeight="1" x14ac:dyDescent="0.25">
      <c r="A77" s="23" t="s">
        <v>149</v>
      </c>
      <c r="B77" s="25" t="s">
        <v>218</v>
      </c>
      <c r="C77" s="23" t="s">
        <v>37</v>
      </c>
      <c r="D77" s="23" t="s">
        <v>219</v>
      </c>
      <c r="E77" s="166" t="s">
        <v>152</v>
      </c>
      <c r="F77" s="166"/>
      <c r="G77" s="24" t="s">
        <v>50</v>
      </c>
      <c r="H77" s="28">
        <v>8.3299999999999999E-2</v>
      </c>
      <c r="I77" s="26">
        <v>16.43</v>
      </c>
      <c r="J77" s="26">
        <v>1.36</v>
      </c>
    </row>
    <row r="78" spans="1:10" x14ac:dyDescent="0.25">
      <c r="A78" s="38"/>
      <c r="B78" s="38"/>
      <c r="C78" s="38"/>
      <c r="D78" s="38"/>
      <c r="E78" s="38" t="s">
        <v>160</v>
      </c>
      <c r="F78" s="39">
        <v>5.07</v>
      </c>
      <c r="G78" s="38" t="s">
        <v>161</v>
      </c>
      <c r="H78" s="39">
        <v>4.9800000000000004</v>
      </c>
      <c r="I78" s="38" t="s">
        <v>162</v>
      </c>
      <c r="J78" s="39">
        <v>10.050000000000001</v>
      </c>
    </row>
    <row r="79" spans="1:10" x14ac:dyDescent="0.25">
      <c r="A79" s="38"/>
      <c r="B79" s="38"/>
      <c r="C79" s="38"/>
      <c r="D79" s="38"/>
      <c r="E79" s="38" t="s">
        <v>163</v>
      </c>
      <c r="F79" s="39">
        <v>5.61</v>
      </c>
      <c r="G79" s="38"/>
      <c r="H79" s="167" t="s">
        <v>164</v>
      </c>
      <c r="I79" s="167"/>
      <c r="J79" s="39">
        <v>27.51</v>
      </c>
    </row>
    <row r="80" spans="1:10" ht="1.0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spans="1:10" ht="18" customHeight="1" x14ac:dyDescent="0.25">
      <c r="A81" s="2" t="s">
        <v>75</v>
      </c>
      <c r="B81" s="4" t="s">
        <v>28</v>
      </c>
      <c r="C81" s="2" t="s">
        <v>29</v>
      </c>
      <c r="D81" s="2" t="s">
        <v>10</v>
      </c>
      <c r="E81" s="115" t="s">
        <v>136</v>
      </c>
      <c r="F81" s="115"/>
      <c r="G81" s="3" t="s">
        <v>30</v>
      </c>
      <c r="H81" s="4" t="s">
        <v>11</v>
      </c>
      <c r="I81" s="4" t="s">
        <v>31</v>
      </c>
      <c r="J81" s="4" t="s">
        <v>12</v>
      </c>
    </row>
    <row r="82" spans="1:10" ht="25.95" customHeight="1" x14ac:dyDescent="0.25">
      <c r="A82" s="10" t="s">
        <v>137</v>
      </c>
      <c r="B82" s="12" t="s">
        <v>76</v>
      </c>
      <c r="C82" s="10" t="s">
        <v>42</v>
      </c>
      <c r="D82" s="10" t="s">
        <v>77</v>
      </c>
      <c r="E82" s="172" t="s">
        <v>220</v>
      </c>
      <c r="F82" s="172"/>
      <c r="G82" s="11" t="s">
        <v>78</v>
      </c>
      <c r="H82" s="15">
        <v>1</v>
      </c>
      <c r="I82" s="13">
        <v>382.35</v>
      </c>
      <c r="J82" s="13">
        <v>382.35</v>
      </c>
    </row>
    <row r="83" spans="1:10" ht="39" customHeight="1" x14ac:dyDescent="0.25">
      <c r="A83" s="17" t="s">
        <v>139</v>
      </c>
      <c r="B83" s="19" t="s">
        <v>221</v>
      </c>
      <c r="C83" s="17" t="s">
        <v>37</v>
      </c>
      <c r="D83" s="17" t="s">
        <v>222</v>
      </c>
      <c r="E83" s="170" t="s">
        <v>223</v>
      </c>
      <c r="F83" s="170"/>
      <c r="G83" s="18" t="s">
        <v>193</v>
      </c>
      <c r="H83" s="22">
        <v>8.8000000000000005E-3</v>
      </c>
      <c r="I83" s="20">
        <v>606.14</v>
      </c>
      <c r="J83" s="20">
        <v>5.33</v>
      </c>
    </row>
    <row r="84" spans="1:10" ht="24" customHeight="1" x14ac:dyDescent="0.25">
      <c r="A84" s="17" t="s">
        <v>139</v>
      </c>
      <c r="B84" s="19" t="s">
        <v>140</v>
      </c>
      <c r="C84" s="17" t="s">
        <v>37</v>
      </c>
      <c r="D84" s="17" t="s">
        <v>141</v>
      </c>
      <c r="E84" s="170" t="s">
        <v>142</v>
      </c>
      <c r="F84" s="170"/>
      <c r="G84" s="18" t="s">
        <v>143</v>
      </c>
      <c r="H84" s="22">
        <v>0.2</v>
      </c>
      <c r="I84" s="20">
        <v>22.46</v>
      </c>
      <c r="J84" s="20">
        <v>4.49</v>
      </c>
    </row>
    <row r="85" spans="1:10" ht="25.95" customHeight="1" x14ac:dyDescent="0.25">
      <c r="A85" s="23" t="s">
        <v>149</v>
      </c>
      <c r="B85" s="25" t="s">
        <v>224</v>
      </c>
      <c r="C85" s="23" t="s">
        <v>37</v>
      </c>
      <c r="D85" s="23" t="s">
        <v>225</v>
      </c>
      <c r="E85" s="166" t="s">
        <v>152</v>
      </c>
      <c r="F85" s="166"/>
      <c r="G85" s="24" t="s">
        <v>226</v>
      </c>
      <c r="H85" s="28">
        <v>2</v>
      </c>
      <c r="I85" s="26">
        <v>12.66</v>
      </c>
      <c r="J85" s="26">
        <v>25.32</v>
      </c>
    </row>
    <row r="86" spans="1:10" ht="24" customHeight="1" x14ac:dyDescent="0.25">
      <c r="A86" s="23" t="s">
        <v>149</v>
      </c>
      <c r="B86" s="25" t="s">
        <v>227</v>
      </c>
      <c r="C86" s="23" t="s">
        <v>228</v>
      </c>
      <c r="D86" s="23" t="s">
        <v>229</v>
      </c>
      <c r="E86" s="166" t="s">
        <v>152</v>
      </c>
      <c r="F86" s="166"/>
      <c r="G86" s="24" t="s">
        <v>226</v>
      </c>
      <c r="H86" s="28">
        <v>8</v>
      </c>
      <c r="I86" s="26">
        <v>0.6</v>
      </c>
      <c r="J86" s="26">
        <v>4.8</v>
      </c>
    </row>
    <row r="87" spans="1:10" ht="25.95" customHeight="1" x14ac:dyDescent="0.25">
      <c r="A87" s="23" t="s">
        <v>149</v>
      </c>
      <c r="B87" s="25" t="s">
        <v>230</v>
      </c>
      <c r="C87" s="23" t="s">
        <v>37</v>
      </c>
      <c r="D87" s="23" t="s">
        <v>231</v>
      </c>
      <c r="E87" s="166" t="s">
        <v>152</v>
      </c>
      <c r="F87" s="166"/>
      <c r="G87" s="24" t="s">
        <v>226</v>
      </c>
      <c r="H87" s="28">
        <v>1</v>
      </c>
      <c r="I87" s="26">
        <v>142.56</v>
      </c>
      <c r="J87" s="26">
        <v>142.56</v>
      </c>
    </row>
    <row r="88" spans="1:10" ht="39" customHeight="1" x14ac:dyDescent="0.25">
      <c r="A88" s="23" t="s">
        <v>149</v>
      </c>
      <c r="B88" s="25" t="s">
        <v>232</v>
      </c>
      <c r="C88" s="23" t="s">
        <v>37</v>
      </c>
      <c r="D88" s="23" t="s">
        <v>233</v>
      </c>
      <c r="E88" s="166" t="s">
        <v>152</v>
      </c>
      <c r="F88" s="166"/>
      <c r="G88" s="24" t="s">
        <v>50</v>
      </c>
      <c r="H88" s="28">
        <v>2.7</v>
      </c>
      <c r="I88" s="26">
        <v>74.02</v>
      </c>
      <c r="J88" s="26">
        <v>199.85</v>
      </c>
    </row>
    <row r="89" spans="1:10" x14ac:dyDescent="0.25">
      <c r="A89" s="38"/>
      <c r="B89" s="38"/>
      <c r="C89" s="38"/>
      <c r="D89" s="38"/>
      <c r="E89" s="38" t="s">
        <v>160</v>
      </c>
      <c r="F89" s="39">
        <v>1.75</v>
      </c>
      <c r="G89" s="38" t="s">
        <v>161</v>
      </c>
      <c r="H89" s="39">
        <v>1.72</v>
      </c>
      <c r="I89" s="38" t="s">
        <v>162</v>
      </c>
      <c r="J89" s="39">
        <v>3.47</v>
      </c>
    </row>
    <row r="90" spans="1:10" x14ac:dyDescent="0.25">
      <c r="A90" s="38"/>
      <c r="B90" s="38"/>
      <c r="C90" s="38"/>
      <c r="D90" s="38"/>
      <c r="E90" s="38" t="s">
        <v>163</v>
      </c>
      <c r="F90" s="39">
        <v>97.99</v>
      </c>
      <c r="G90" s="38"/>
      <c r="H90" s="167" t="s">
        <v>164</v>
      </c>
      <c r="I90" s="167"/>
      <c r="J90" s="39">
        <v>480.34</v>
      </c>
    </row>
    <row r="91" spans="1:10" ht="1.0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</row>
    <row r="92" spans="1:10" ht="18" customHeight="1" x14ac:dyDescent="0.25">
      <c r="A92" s="2" t="s">
        <v>79</v>
      </c>
      <c r="B92" s="4" t="s">
        <v>28</v>
      </c>
      <c r="C92" s="2" t="s">
        <v>29</v>
      </c>
      <c r="D92" s="2" t="s">
        <v>10</v>
      </c>
      <c r="E92" s="115" t="s">
        <v>136</v>
      </c>
      <c r="F92" s="115"/>
      <c r="G92" s="3" t="s">
        <v>30</v>
      </c>
      <c r="H92" s="4" t="s">
        <v>11</v>
      </c>
      <c r="I92" s="4" t="s">
        <v>31</v>
      </c>
      <c r="J92" s="4" t="s">
        <v>12</v>
      </c>
    </row>
    <row r="93" spans="1:10" ht="25.95" customHeight="1" x14ac:dyDescent="0.25">
      <c r="A93" s="10" t="s">
        <v>137</v>
      </c>
      <c r="B93" s="12" t="s">
        <v>80</v>
      </c>
      <c r="C93" s="10" t="s">
        <v>42</v>
      </c>
      <c r="D93" s="10" t="s">
        <v>81</v>
      </c>
      <c r="E93" s="172" t="s">
        <v>220</v>
      </c>
      <c r="F93" s="172"/>
      <c r="G93" s="11" t="s">
        <v>78</v>
      </c>
      <c r="H93" s="15">
        <v>1</v>
      </c>
      <c r="I93" s="13">
        <v>409.84</v>
      </c>
      <c r="J93" s="13">
        <v>409.84</v>
      </c>
    </row>
    <row r="94" spans="1:10" ht="39" customHeight="1" x14ac:dyDescent="0.25">
      <c r="A94" s="17" t="s">
        <v>139</v>
      </c>
      <c r="B94" s="19" t="s">
        <v>221</v>
      </c>
      <c r="C94" s="17" t="s">
        <v>37</v>
      </c>
      <c r="D94" s="17" t="s">
        <v>222</v>
      </c>
      <c r="E94" s="170" t="s">
        <v>223</v>
      </c>
      <c r="F94" s="170"/>
      <c r="G94" s="18" t="s">
        <v>193</v>
      </c>
      <c r="H94" s="22">
        <v>8.8000000000000005E-3</v>
      </c>
      <c r="I94" s="20">
        <v>606.14</v>
      </c>
      <c r="J94" s="20">
        <v>5.33</v>
      </c>
    </row>
    <row r="95" spans="1:10" ht="24" customHeight="1" x14ac:dyDescent="0.25">
      <c r="A95" s="17" t="s">
        <v>139</v>
      </c>
      <c r="B95" s="19" t="s">
        <v>140</v>
      </c>
      <c r="C95" s="17" t="s">
        <v>37</v>
      </c>
      <c r="D95" s="17" t="s">
        <v>141</v>
      </c>
      <c r="E95" s="170" t="s">
        <v>142</v>
      </c>
      <c r="F95" s="170"/>
      <c r="G95" s="18" t="s">
        <v>143</v>
      </c>
      <c r="H95" s="22">
        <v>0.1</v>
      </c>
      <c r="I95" s="20">
        <v>22.46</v>
      </c>
      <c r="J95" s="20">
        <v>2.2400000000000002</v>
      </c>
    </row>
    <row r="96" spans="1:10" ht="25.95" customHeight="1" x14ac:dyDescent="0.25">
      <c r="A96" s="23" t="s">
        <v>149</v>
      </c>
      <c r="B96" s="25" t="s">
        <v>224</v>
      </c>
      <c r="C96" s="23" t="s">
        <v>37</v>
      </c>
      <c r="D96" s="23" t="s">
        <v>225</v>
      </c>
      <c r="E96" s="166" t="s">
        <v>152</v>
      </c>
      <c r="F96" s="166"/>
      <c r="G96" s="24" t="s">
        <v>226</v>
      </c>
      <c r="H96" s="28">
        <v>2</v>
      </c>
      <c r="I96" s="26">
        <v>12.66</v>
      </c>
      <c r="J96" s="26">
        <v>25.32</v>
      </c>
    </row>
    <row r="97" spans="1:10" ht="24" customHeight="1" x14ac:dyDescent="0.25">
      <c r="A97" s="23" t="s">
        <v>149</v>
      </c>
      <c r="B97" s="25" t="s">
        <v>234</v>
      </c>
      <c r="C97" s="23" t="s">
        <v>228</v>
      </c>
      <c r="D97" s="23" t="s">
        <v>235</v>
      </c>
      <c r="E97" s="166" t="s">
        <v>152</v>
      </c>
      <c r="F97" s="166"/>
      <c r="G97" s="24" t="s">
        <v>39</v>
      </c>
      <c r="H97" s="28">
        <v>0.16</v>
      </c>
      <c r="I97" s="26">
        <v>720</v>
      </c>
      <c r="J97" s="26">
        <v>115.2</v>
      </c>
    </row>
    <row r="98" spans="1:10" ht="25.95" customHeight="1" x14ac:dyDescent="0.25">
      <c r="A98" s="23" t="s">
        <v>149</v>
      </c>
      <c r="B98" s="25" t="s">
        <v>236</v>
      </c>
      <c r="C98" s="23" t="s">
        <v>96</v>
      </c>
      <c r="D98" s="23" t="s">
        <v>237</v>
      </c>
      <c r="E98" s="166" t="s">
        <v>152</v>
      </c>
      <c r="F98" s="166"/>
      <c r="G98" s="24" t="s">
        <v>238</v>
      </c>
      <c r="H98" s="28">
        <v>0.5</v>
      </c>
      <c r="I98" s="26">
        <v>18.95</v>
      </c>
      <c r="J98" s="26">
        <v>9.4700000000000006</v>
      </c>
    </row>
    <row r="99" spans="1:10" ht="39" customHeight="1" x14ac:dyDescent="0.25">
      <c r="A99" s="23" t="s">
        <v>149</v>
      </c>
      <c r="B99" s="25" t="s">
        <v>232</v>
      </c>
      <c r="C99" s="23" t="s">
        <v>37</v>
      </c>
      <c r="D99" s="23" t="s">
        <v>233</v>
      </c>
      <c r="E99" s="166" t="s">
        <v>152</v>
      </c>
      <c r="F99" s="166"/>
      <c r="G99" s="24" t="s">
        <v>50</v>
      </c>
      <c r="H99" s="28">
        <v>3.35</v>
      </c>
      <c r="I99" s="26">
        <v>74.02</v>
      </c>
      <c r="J99" s="26">
        <v>247.96</v>
      </c>
    </row>
    <row r="100" spans="1:10" ht="24" customHeight="1" x14ac:dyDescent="0.25">
      <c r="A100" s="23" t="s">
        <v>149</v>
      </c>
      <c r="B100" s="25" t="s">
        <v>239</v>
      </c>
      <c r="C100" s="23" t="s">
        <v>228</v>
      </c>
      <c r="D100" s="23" t="s">
        <v>240</v>
      </c>
      <c r="E100" s="166" t="s">
        <v>152</v>
      </c>
      <c r="F100" s="166"/>
      <c r="G100" s="24" t="s">
        <v>226</v>
      </c>
      <c r="H100" s="28">
        <v>3</v>
      </c>
      <c r="I100" s="26">
        <v>1.04</v>
      </c>
      <c r="J100" s="26">
        <v>3.12</v>
      </c>
    </row>
    <row r="101" spans="1:10" ht="24" customHeight="1" x14ac:dyDescent="0.25">
      <c r="A101" s="23" t="s">
        <v>149</v>
      </c>
      <c r="B101" s="25" t="s">
        <v>227</v>
      </c>
      <c r="C101" s="23" t="s">
        <v>228</v>
      </c>
      <c r="D101" s="23" t="s">
        <v>229</v>
      </c>
      <c r="E101" s="166" t="s">
        <v>152</v>
      </c>
      <c r="F101" s="166"/>
      <c r="G101" s="24" t="s">
        <v>226</v>
      </c>
      <c r="H101" s="28">
        <v>2</v>
      </c>
      <c r="I101" s="26">
        <v>0.6</v>
      </c>
      <c r="J101" s="26">
        <v>1.2</v>
      </c>
    </row>
    <row r="102" spans="1:10" x14ac:dyDescent="0.25">
      <c r="A102" s="38"/>
      <c r="B102" s="38"/>
      <c r="C102" s="38"/>
      <c r="D102" s="38"/>
      <c r="E102" s="38" t="s">
        <v>160</v>
      </c>
      <c r="F102" s="39">
        <v>0.99</v>
      </c>
      <c r="G102" s="38" t="s">
        <v>161</v>
      </c>
      <c r="H102" s="39">
        <v>0.97</v>
      </c>
      <c r="I102" s="38" t="s">
        <v>162</v>
      </c>
      <c r="J102" s="39">
        <v>1.96</v>
      </c>
    </row>
    <row r="103" spans="1:10" x14ac:dyDescent="0.25">
      <c r="A103" s="38"/>
      <c r="B103" s="38"/>
      <c r="C103" s="38"/>
      <c r="D103" s="38"/>
      <c r="E103" s="38" t="s">
        <v>163</v>
      </c>
      <c r="F103" s="39">
        <v>105.04</v>
      </c>
      <c r="G103" s="38"/>
      <c r="H103" s="167" t="s">
        <v>164</v>
      </c>
      <c r="I103" s="167"/>
      <c r="J103" s="39">
        <v>514.88</v>
      </c>
    </row>
    <row r="104" spans="1:10" ht="1.0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1:10" ht="18" customHeight="1" x14ac:dyDescent="0.25">
      <c r="A105" s="2" t="s">
        <v>84</v>
      </c>
      <c r="B105" s="4" t="s">
        <v>28</v>
      </c>
      <c r="C105" s="2" t="s">
        <v>29</v>
      </c>
      <c r="D105" s="2" t="s">
        <v>10</v>
      </c>
      <c r="E105" s="115" t="s">
        <v>136</v>
      </c>
      <c r="F105" s="115"/>
      <c r="G105" s="3" t="s">
        <v>30</v>
      </c>
      <c r="H105" s="4" t="s">
        <v>11</v>
      </c>
      <c r="I105" s="4" t="s">
        <v>31</v>
      </c>
      <c r="J105" s="4" t="s">
        <v>12</v>
      </c>
    </row>
    <row r="106" spans="1:10" ht="25.95" customHeight="1" x14ac:dyDescent="0.25">
      <c r="A106" s="10" t="s">
        <v>137</v>
      </c>
      <c r="B106" s="12" t="s">
        <v>85</v>
      </c>
      <c r="C106" s="10" t="s">
        <v>86</v>
      </c>
      <c r="D106" s="10" t="s">
        <v>87</v>
      </c>
      <c r="E106" s="172" t="s">
        <v>34</v>
      </c>
      <c r="F106" s="172"/>
      <c r="G106" s="11" t="s">
        <v>88</v>
      </c>
      <c r="H106" s="15">
        <v>1</v>
      </c>
      <c r="I106" s="13">
        <v>0.68</v>
      </c>
      <c r="J106" s="13">
        <v>0.68</v>
      </c>
    </row>
    <row r="107" spans="1:10" ht="15" customHeight="1" x14ac:dyDescent="0.25">
      <c r="A107" s="115" t="s">
        <v>241</v>
      </c>
      <c r="B107" s="168" t="s">
        <v>28</v>
      </c>
      <c r="C107" s="115" t="s">
        <v>29</v>
      </c>
      <c r="D107" s="115" t="s">
        <v>242</v>
      </c>
      <c r="E107" s="168" t="s">
        <v>243</v>
      </c>
      <c r="F107" s="169" t="s">
        <v>244</v>
      </c>
      <c r="G107" s="168"/>
      <c r="H107" s="169" t="s">
        <v>245</v>
      </c>
      <c r="I107" s="168"/>
      <c r="J107" s="168" t="s">
        <v>246</v>
      </c>
    </row>
    <row r="108" spans="1:10" ht="15" customHeight="1" x14ac:dyDescent="0.25">
      <c r="A108" s="168"/>
      <c r="B108" s="168"/>
      <c r="C108" s="168"/>
      <c r="D108" s="168"/>
      <c r="E108" s="168"/>
      <c r="F108" s="4" t="s">
        <v>247</v>
      </c>
      <c r="G108" s="4" t="s">
        <v>248</v>
      </c>
      <c r="H108" s="4" t="s">
        <v>247</v>
      </c>
      <c r="I108" s="4" t="s">
        <v>248</v>
      </c>
      <c r="J108" s="168"/>
    </row>
    <row r="109" spans="1:10" ht="25.95" customHeight="1" x14ac:dyDescent="0.25">
      <c r="A109" s="23" t="s">
        <v>149</v>
      </c>
      <c r="B109" s="25" t="s">
        <v>249</v>
      </c>
      <c r="C109" s="23" t="s">
        <v>86</v>
      </c>
      <c r="D109" s="23" t="s">
        <v>250</v>
      </c>
      <c r="E109" s="28">
        <v>1</v>
      </c>
      <c r="F109" s="26">
        <v>1</v>
      </c>
      <c r="G109" s="26">
        <v>0</v>
      </c>
      <c r="H109" s="27">
        <v>319.38</v>
      </c>
      <c r="I109" s="27">
        <v>94.83</v>
      </c>
      <c r="J109" s="27">
        <v>319.38</v>
      </c>
    </row>
    <row r="110" spans="1:10" ht="19.95" customHeight="1" x14ac:dyDescent="0.25">
      <c r="A110" s="112"/>
      <c r="B110" s="112"/>
      <c r="C110" s="112"/>
      <c r="D110" s="112"/>
      <c r="E110" s="112"/>
      <c r="F110" s="112" t="s">
        <v>251</v>
      </c>
      <c r="G110" s="112"/>
      <c r="H110" s="112"/>
      <c r="I110" s="112"/>
      <c r="J110" s="35">
        <v>319.3802</v>
      </c>
    </row>
    <row r="111" spans="1:10" ht="19.95" customHeight="1" x14ac:dyDescent="0.25">
      <c r="A111" s="112"/>
      <c r="B111" s="112"/>
      <c r="C111" s="112"/>
      <c r="D111" s="112"/>
      <c r="E111" s="112"/>
      <c r="F111" s="112" t="s">
        <v>252</v>
      </c>
      <c r="G111" s="112"/>
      <c r="H111" s="112"/>
      <c r="I111" s="112"/>
      <c r="J111" s="35">
        <v>319.3802</v>
      </c>
    </row>
    <row r="112" spans="1:10" ht="19.95" customHeight="1" x14ac:dyDescent="0.25">
      <c r="A112" s="112"/>
      <c r="B112" s="112"/>
      <c r="C112" s="112"/>
      <c r="D112" s="112"/>
      <c r="E112" s="112"/>
      <c r="F112" s="112" t="s">
        <v>253</v>
      </c>
      <c r="G112" s="112"/>
      <c r="H112" s="112"/>
      <c r="I112" s="112"/>
      <c r="J112" s="35">
        <v>470.61</v>
      </c>
    </row>
    <row r="113" spans="1:10" ht="19.95" customHeight="1" x14ac:dyDescent="0.25">
      <c r="A113" s="112"/>
      <c r="B113" s="112"/>
      <c r="C113" s="112"/>
      <c r="D113" s="112"/>
      <c r="E113" s="112"/>
      <c r="F113" s="112" t="s">
        <v>254</v>
      </c>
      <c r="G113" s="112"/>
      <c r="H113" s="112"/>
      <c r="I113" s="112"/>
      <c r="J113" s="35">
        <v>0.67869999999999997</v>
      </c>
    </row>
    <row r="114" spans="1:10" ht="19.95" customHeight="1" x14ac:dyDescent="0.25">
      <c r="A114" s="112"/>
      <c r="B114" s="112"/>
      <c r="C114" s="112"/>
      <c r="D114" s="112"/>
      <c r="E114" s="112"/>
      <c r="F114" s="112" t="s">
        <v>255</v>
      </c>
      <c r="G114" s="112"/>
      <c r="H114" s="112"/>
      <c r="I114" s="112"/>
      <c r="J114" s="35">
        <v>0</v>
      </c>
    </row>
    <row r="115" spans="1:10" ht="19.95" customHeight="1" x14ac:dyDescent="0.25">
      <c r="A115" s="112"/>
      <c r="B115" s="112"/>
      <c r="C115" s="112"/>
      <c r="D115" s="112"/>
      <c r="E115" s="112"/>
      <c r="F115" s="112" t="s">
        <v>256</v>
      </c>
      <c r="G115" s="112"/>
      <c r="H115" s="112"/>
      <c r="I115" s="112"/>
      <c r="J115" s="35">
        <v>0</v>
      </c>
    </row>
    <row r="116" spans="1:10" ht="19.95" customHeight="1" x14ac:dyDescent="0.25">
      <c r="A116" s="2" t="s">
        <v>257</v>
      </c>
      <c r="B116" s="4" t="s">
        <v>258</v>
      </c>
      <c r="C116" s="2" t="s">
        <v>29</v>
      </c>
      <c r="D116" s="2" t="s">
        <v>10</v>
      </c>
      <c r="E116" s="4" t="s">
        <v>243</v>
      </c>
      <c r="F116" s="168" t="s">
        <v>259</v>
      </c>
      <c r="G116" s="169"/>
      <c r="H116" s="168"/>
      <c r="I116" s="168"/>
      <c r="J116" s="4" t="s">
        <v>245</v>
      </c>
    </row>
    <row r="117" spans="1:10" ht="19.95" customHeight="1" x14ac:dyDescent="0.25">
      <c r="A117" s="3"/>
      <c r="B117" s="3"/>
      <c r="C117" s="3"/>
      <c r="D117" s="3"/>
      <c r="E117" s="3"/>
      <c r="F117" s="3" t="s">
        <v>260</v>
      </c>
      <c r="G117" s="3" t="s">
        <v>261</v>
      </c>
      <c r="H117" s="3" t="s">
        <v>262</v>
      </c>
      <c r="I117" s="3" t="s">
        <v>263</v>
      </c>
      <c r="J117" s="3"/>
    </row>
    <row r="118" spans="1:10" ht="19.95" customHeight="1" x14ac:dyDescent="0.25">
      <c r="A118" s="112"/>
      <c r="B118" s="112"/>
      <c r="C118" s="112"/>
      <c r="D118" s="112"/>
      <c r="E118" s="112"/>
      <c r="F118" s="112" t="s">
        <v>256</v>
      </c>
      <c r="G118" s="112"/>
      <c r="H118" s="112"/>
      <c r="I118" s="112"/>
      <c r="J118" s="35">
        <v>0</v>
      </c>
    </row>
    <row r="119" spans="1:10" ht="19.95" customHeight="1" x14ac:dyDescent="0.25">
      <c r="A119" s="112"/>
      <c r="B119" s="112"/>
      <c r="C119" s="112"/>
      <c r="D119" s="112"/>
      <c r="E119" s="112"/>
      <c r="F119" s="112" t="s">
        <v>264</v>
      </c>
      <c r="G119" s="112"/>
      <c r="H119" s="112"/>
      <c r="I119" s="112"/>
      <c r="J119" s="35">
        <v>0</v>
      </c>
    </row>
    <row r="120" spans="1:10" x14ac:dyDescent="0.25">
      <c r="A120" s="38"/>
      <c r="B120" s="38"/>
      <c r="C120" s="38"/>
      <c r="D120" s="38"/>
      <c r="E120" s="38" t="s">
        <v>160</v>
      </c>
      <c r="F120" s="39">
        <v>0</v>
      </c>
      <c r="G120" s="38" t="s">
        <v>161</v>
      </c>
      <c r="H120" s="39">
        <v>0</v>
      </c>
      <c r="I120" s="38" t="s">
        <v>162</v>
      </c>
      <c r="J120" s="39">
        <v>0</v>
      </c>
    </row>
    <row r="121" spans="1:10" x14ac:dyDescent="0.25">
      <c r="A121" s="38"/>
      <c r="B121" s="38"/>
      <c r="C121" s="38"/>
      <c r="D121" s="38"/>
      <c r="E121" s="38" t="s">
        <v>163</v>
      </c>
      <c r="F121" s="39">
        <v>0.17</v>
      </c>
      <c r="G121" s="38"/>
      <c r="H121" s="167" t="s">
        <v>164</v>
      </c>
      <c r="I121" s="167"/>
      <c r="J121" s="39">
        <v>0.85</v>
      </c>
    </row>
    <row r="122" spans="1:10" ht="1.0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1:10" ht="18" customHeight="1" x14ac:dyDescent="0.25">
      <c r="A123" s="2" t="s">
        <v>89</v>
      </c>
      <c r="B123" s="4" t="s">
        <v>28</v>
      </c>
      <c r="C123" s="2" t="s">
        <v>29</v>
      </c>
      <c r="D123" s="2" t="s">
        <v>10</v>
      </c>
      <c r="E123" s="115" t="s">
        <v>136</v>
      </c>
      <c r="F123" s="115"/>
      <c r="G123" s="3" t="s">
        <v>30</v>
      </c>
      <c r="H123" s="4" t="s">
        <v>11</v>
      </c>
      <c r="I123" s="4" t="s">
        <v>31</v>
      </c>
      <c r="J123" s="4" t="s">
        <v>12</v>
      </c>
    </row>
    <row r="124" spans="1:10" ht="25.95" customHeight="1" x14ac:dyDescent="0.25">
      <c r="A124" s="10" t="s">
        <v>137</v>
      </c>
      <c r="B124" s="12" t="s">
        <v>90</v>
      </c>
      <c r="C124" s="10" t="s">
        <v>86</v>
      </c>
      <c r="D124" s="10" t="s">
        <v>91</v>
      </c>
      <c r="E124" s="172" t="s">
        <v>34</v>
      </c>
      <c r="F124" s="172"/>
      <c r="G124" s="11" t="s">
        <v>88</v>
      </c>
      <c r="H124" s="15">
        <v>1</v>
      </c>
      <c r="I124" s="13">
        <v>0.74</v>
      </c>
      <c r="J124" s="13">
        <v>0.74</v>
      </c>
    </row>
    <row r="125" spans="1:10" ht="15" customHeight="1" x14ac:dyDescent="0.25">
      <c r="A125" s="115" t="s">
        <v>241</v>
      </c>
      <c r="B125" s="168" t="s">
        <v>28</v>
      </c>
      <c r="C125" s="115" t="s">
        <v>29</v>
      </c>
      <c r="D125" s="115" t="s">
        <v>242</v>
      </c>
      <c r="E125" s="168" t="s">
        <v>243</v>
      </c>
      <c r="F125" s="169" t="s">
        <v>244</v>
      </c>
      <c r="G125" s="168"/>
      <c r="H125" s="169" t="s">
        <v>245</v>
      </c>
      <c r="I125" s="168"/>
      <c r="J125" s="168" t="s">
        <v>246</v>
      </c>
    </row>
    <row r="126" spans="1:10" ht="15" customHeight="1" x14ac:dyDescent="0.25">
      <c r="A126" s="168"/>
      <c r="B126" s="168"/>
      <c r="C126" s="168"/>
      <c r="D126" s="168"/>
      <c r="E126" s="168"/>
      <c r="F126" s="4" t="s">
        <v>247</v>
      </c>
      <c r="G126" s="4" t="s">
        <v>248</v>
      </c>
      <c r="H126" s="4" t="s">
        <v>247</v>
      </c>
      <c r="I126" s="4" t="s">
        <v>248</v>
      </c>
      <c r="J126" s="168"/>
    </row>
    <row r="127" spans="1:10" ht="25.95" customHeight="1" x14ac:dyDescent="0.25">
      <c r="A127" s="23" t="s">
        <v>149</v>
      </c>
      <c r="B127" s="25" t="s">
        <v>249</v>
      </c>
      <c r="C127" s="23" t="s">
        <v>86</v>
      </c>
      <c r="D127" s="23" t="s">
        <v>250</v>
      </c>
      <c r="E127" s="28">
        <v>1</v>
      </c>
      <c r="F127" s="26">
        <v>1</v>
      </c>
      <c r="G127" s="26">
        <v>0</v>
      </c>
      <c r="H127" s="27">
        <v>319.38</v>
      </c>
      <c r="I127" s="27">
        <v>94.83</v>
      </c>
      <c r="J127" s="27">
        <v>319.38</v>
      </c>
    </row>
    <row r="128" spans="1:10" ht="19.95" customHeight="1" x14ac:dyDescent="0.25">
      <c r="A128" s="112"/>
      <c r="B128" s="112"/>
      <c r="C128" s="112"/>
      <c r="D128" s="112"/>
      <c r="E128" s="112"/>
      <c r="F128" s="112" t="s">
        <v>251</v>
      </c>
      <c r="G128" s="112"/>
      <c r="H128" s="112"/>
      <c r="I128" s="112"/>
      <c r="J128" s="35">
        <v>319.3802</v>
      </c>
    </row>
    <row r="129" spans="1:10" ht="19.95" customHeight="1" x14ac:dyDescent="0.25">
      <c r="A129" s="112"/>
      <c r="B129" s="112"/>
      <c r="C129" s="112"/>
      <c r="D129" s="112"/>
      <c r="E129" s="112"/>
      <c r="F129" s="112" t="s">
        <v>252</v>
      </c>
      <c r="G129" s="112"/>
      <c r="H129" s="112"/>
      <c r="I129" s="112"/>
      <c r="J129" s="35">
        <v>319.3802</v>
      </c>
    </row>
    <row r="130" spans="1:10" ht="19.95" customHeight="1" x14ac:dyDescent="0.25">
      <c r="A130" s="112"/>
      <c r="B130" s="112"/>
      <c r="C130" s="112"/>
      <c r="D130" s="112"/>
      <c r="E130" s="112"/>
      <c r="F130" s="112" t="s">
        <v>253</v>
      </c>
      <c r="G130" s="112"/>
      <c r="H130" s="112"/>
      <c r="I130" s="112"/>
      <c r="J130" s="35">
        <v>435.75</v>
      </c>
    </row>
    <row r="131" spans="1:10" ht="19.95" customHeight="1" x14ac:dyDescent="0.25">
      <c r="A131" s="112"/>
      <c r="B131" s="112"/>
      <c r="C131" s="112"/>
      <c r="D131" s="112"/>
      <c r="E131" s="112"/>
      <c r="F131" s="112" t="s">
        <v>254</v>
      </c>
      <c r="G131" s="112"/>
      <c r="H131" s="112"/>
      <c r="I131" s="112"/>
      <c r="J131" s="35">
        <v>0.7329</v>
      </c>
    </row>
    <row r="132" spans="1:10" ht="19.95" customHeight="1" x14ac:dyDescent="0.25">
      <c r="A132" s="112"/>
      <c r="B132" s="112"/>
      <c r="C132" s="112"/>
      <c r="D132" s="112"/>
      <c r="E132" s="112"/>
      <c r="F132" s="112" t="s">
        <v>255</v>
      </c>
      <c r="G132" s="112"/>
      <c r="H132" s="112"/>
      <c r="I132" s="112"/>
      <c r="J132" s="35">
        <v>5.7000000000000002E-3</v>
      </c>
    </row>
    <row r="133" spans="1:10" ht="19.95" customHeight="1" x14ac:dyDescent="0.25">
      <c r="A133" s="112"/>
      <c r="B133" s="112"/>
      <c r="C133" s="112"/>
      <c r="D133" s="112"/>
      <c r="E133" s="112"/>
      <c r="F133" s="112" t="s">
        <v>256</v>
      </c>
      <c r="G133" s="112"/>
      <c r="H133" s="112"/>
      <c r="I133" s="112"/>
      <c r="J133" s="35">
        <v>0</v>
      </c>
    </row>
    <row r="134" spans="1:10" ht="19.95" customHeight="1" x14ac:dyDescent="0.25">
      <c r="A134" s="2" t="s">
        <v>257</v>
      </c>
      <c r="B134" s="4" t="s">
        <v>258</v>
      </c>
      <c r="C134" s="2" t="s">
        <v>29</v>
      </c>
      <c r="D134" s="2" t="s">
        <v>10</v>
      </c>
      <c r="E134" s="4" t="s">
        <v>243</v>
      </c>
      <c r="F134" s="168" t="s">
        <v>259</v>
      </c>
      <c r="G134" s="169"/>
      <c r="H134" s="168"/>
      <c r="I134" s="168"/>
      <c r="J134" s="4" t="s">
        <v>245</v>
      </c>
    </row>
    <row r="135" spans="1:10" ht="19.95" customHeight="1" x14ac:dyDescent="0.25">
      <c r="A135" s="3"/>
      <c r="B135" s="3"/>
      <c r="C135" s="3"/>
      <c r="D135" s="3"/>
      <c r="E135" s="3"/>
      <c r="F135" s="3" t="s">
        <v>260</v>
      </c>
      <c r="G135" s="3" t="s">
        <v>261</v>
      </c>
      <c r="H135" s="3" t="s">
        <v>262</v>
      </c>
      <c r="I135" s="3" t="s">
        <v>263</v>
      </c>
      <c r="J135" s="3"/>
    </row>
    <row r="136" spans="1:10" ht="19.95" customHeight="1" x14ac:dyDescent="0.25">
      <c r="A136" s="112"/>
      <c r="B136" s="112"/>
      <c r="C136" s="112"/>
      <c r="D136" s="112"/>
      <c r="E136" s="112"/>
      <c r="F136" s="112" t="s">
        <v>256</v>
      </c>
      <c r="G136" s="112"/>
      <c r="H136" s="112"/>
      <c r="I136" s="112"/>
      <c r="J136" s="35">
        <v>0</v>
      </c>
    </row>
    <row r="137" spans="1:10" ht="19.95" customHeight="1" x14ac:dyDescent="0.25">
      <c r="A137" s="112"/>
      <c r="B137" s="112"/>
      <c r="C137" s="112"/>
      <c r="D137" s="112"/>
      <c r="E137" s="112"/>
      <c r="F137" s="112" t="s">
        <v>264</v>
      </c>
      <c r="G137" s="112"/>
      <c r="H137" s="112"/>
      <c r="I137" s="112"/>
      <c r="J137" s="35">
        <v>0</v>
      </c>
    </row>
    <row r="138" spans="1:10" x14ac:dyDescent="0.25">
      <c r="A138" s="38"/>
      <c r="B138" s="38"/>
      <c r="C138" s="38"/>
      <c r="D138" s="38"/>
      <c r="E138" s="38" t="s">
        <v>160</v>
      </c>
      <c r="F138" s="39">
        <v>0</v>
      </c>
      <c r="G138" s="38" t="s">
        <v>161</v>
      </c>
      <c r="H138" s="39">
        <v>0</v>
      </c>
      <c r="I138" s="38" t="s">
        <v>162</v>
      </c>
      <c r="J138" s="39">
        <v>0</v>
      </c>
    </row>
    <row r="139" spans="1:10" x14ac:dyDescent="0.25">
      <c r="A139" s="38"/>
      <c r="B139" s="38"/>
      <c r="C139" s="38"/>
      <c r="D139" s="38"/>
      <c r="E139" s="38" t="s">
        <v>163</v>
      </c>
      <c r="F139" s="39">
        <v>0.18</v>
      </c>
      <c r="G139" s="38"/>
      <c r="H139" s="167" t="s">
        <v>164</v>
      </c>
      <c r="I139" s="167"/>
      <c r="J139" s="39">
        <v>0.92</v>
      </c>
    </row>
    <row r="140" spans="1:10" ht="1.0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 ht="18" customHeight="1" x14ac:dyDescent="0.25">
      <c r="A141" s="2" t="s">
        <v>94</v>
      </c>
      <c r="B141" s="4" t="s">
        <v>28</v>
      </c>
      <c r="C141" s="2" t="s">
        <v>29</v>
      </c>
      <c r="D141" s="2" t="s">
        <v>10</v>
      </c>
      <c r="E141" s="115" t="s">
        <v>136</v>
      </c>
      <c r="F141" s="115"/>
      <c r="G141" s="3" t="s">
        <v>30</v>
      </c>
      <c r="H141" s="4" t="s">
        <v>11</v>
      </c>
      <c r="I141" s="4" t="s">
        <v>31</v>
      </c>
      <c r="J141" s="4" t="s">
        <v>12</v>
      </c>
    </row>
    <row r="142" spans="1:10" ht="24" customHeight="1" x14ac:dyDescent="0.25">
      <c r="A142" s="10" t="s">
        <v>137</v>
      </c>
      <c r="B142" s="12" t="s">
        <v>95</v>
      </c>
      <c r="C142" s="10" t="s">
        <v>96</v>
      </c>
      <c r="D142" s="10" t="s">
        <v>97</v>
      </c>
      <c r="E142" s="172" t="s">
        <v>265</v>
      </c>
      <c r="F142" s="172"/>
      <c r="G142" s="11" t="s">
        <v>39</v>
      </c>
      <c r="H142" s="15">
        <v>1</v>
      </c>
      <c r="I142" s="13">
        <v>0.5</v>
      </c>
      <c r="J142" s="13">
        <v>0.5</v>
      </c>
    </row>
    <row r="143" spans="1:10" ht="15" customHeight="1" x14ac:dyDescent="0.25">
      <c r="A143" s="2" t="s">
        <v>9</v>
      </c>
      <c r="B143" s="4" t="s">
        <v>28</v>
      </c>
      <c r="C143" s="2" t="s">
        <v>29</v>
      </c>
      <c r="D143" s="2" t="s">
        <v>10</v>
      </c>
      <c r="E143" s="115" t="s">
        <v>136</v>
      </c>
      <c r="F143" s="168"/>
      <c r="G143" s="3" t="s">
        <v>30</v>
      </c>
      <c r="H143" s="4" t="s">
        <v>11</v>
      </c>
      <c r="I143" s="4" t="s">
        <v>31</v>
      </c>
      <c r="J143" s="4" t="s">
        <v>12</v>
      </c>
    </row>
    <row r="144" spans="1:10" ht="39" customHeight="1" x14ac:dyDescent="0.25">
      <c r="A144" s="17" t="s">
        <v>137</v>
      </c>
      <c r="B144" s="19" t="s">
        <v>266</v>
      </c>
      <c r="C144" s="17" t="s">
        <v>96</v>
      </c>
      <c r="D144" s="17" t="s">
        <v>267</v>
      </c>
      <c r="E144" s="170" t="s">
        <v>268</v>
      </c>
      <c r="F144" s="170"/>
      <c r="G144" s="18" t="s">
        <v>88</v>
      </c>
      <c r="H144" s="22">
        <v>6.2600000000000003E-2</v>
      </c>
      <c r="I144" s="20" t="s">
        <v>269</v>
      </c>
      <c r="J144" s="21" t="s">
        <v>270</v>
      </c>
    </row>
    <row r="145" spans="1:10" ht="24" customHeight="1" x14ac:dyDescent="0.25">
      <c r="A145" s="23" t="s">
        <v>149</v>
      </c>
      <c r="B145" s="25" t="s">
        <v>271</v>
      </c>
      <c r="C145" s="23" t="s">
        <v>96</v>
      </c>
      <c r="D145" s="23" t="s">
        <v>272</v>
      </c>
      <c r="E145" s="166" t="s">
        <v>273</v>
      </c>
      <c r="F145" s="166"/>
      <c r="G145" s="24" t="s">
        <v>274</v>
      </c>
      <c r="H145" s="28">
        <v>2.7799999999999998E-2</v>
      </c>
      <c r="I145" s="26" t="s">
        <v>275</v>
      </c>
      <c r="J145" s="27" t="s">
        <v>276</v>
      </c>
    </row>
    <row r="146" spans="1:10" ht="24" customHeight="1" x14ac:dyDescent="0.25">
      <c r="A146" s="17" t="s">
        <v>137</v>
      </c>
      <c r="B146" s="19" t="s">
        <v>277</v>
      </c>
      <c r="C146" s="17" t="s">
        <v>96</v>
      </c>
      <c r="D146" s="17" t="s">
        <v>278</v>
      </c>
      <c r="E146" s="170" t="s">
        <v>279</v>
      </c>
      <c r="F146" s="170"/>
      <c r="G146" s="18" t="s">
        <v>274</v>
      </c>
      <c r="H146" s="22">
        <v>2.7799999999999998E-2</v>
      </c>
      <c r="I146" s="20" t="s">
        <v>280</v>
      </c>
      <c r="J146" s="21" t="s">
        <v>281</v>
      </c>
    </row>
    <row r="147" spans="1:10" ht="40.049999999999997" customHeight="1" x14ac:dyDescent="0.25">
      <c r="A147" s="171" t="s">
        <v>282</v>
      </c>
      <c r="B147" s="168"/>
      <c r="C147" s="168"/>
      <c r="D147" s="168"/>
      <c r="E147" s="168"/>
      <c r="F147" s="168"/>
      <c r="G147" s="168"/>
      <c r="H147" s="168"/>
      <c r="I147" s="168"/>
      <c r="J147" s="168"/>
    </row>
    <row r="148" spans="1:10" ht="19.95" customHeight="1" x14ac:dyDescent="0.25">
      <c r="A148" s="115" t="s">
        <v>9</v>
      </c>
      <c r="B148" s="168" t="s">
        <v>28</v>
      </c>
      <c r="C148" s="115" t="s">
        <v>29</v>
      </c>
      <c r="D148" s="115" t="s">
        <v>283</v>
      </c>
      <c r="E148" s="168" t="s">
        <v>243</v>
      </c>
      <c r="F148" s="169" t="s">
        <v>284</v>
      </c>
      <c r="G148" s="168"/>
      <c r="H148" s="169" t="s">
        <v>245</v>
      </c>
      <c r="I148" s="168"/>
      <c r="J148" s="168" t="s">
        <v>246</v>
      </c>
    </row>
    <row r="149" spans="1:10" ht="19.95" customHeight="1" x14ac:dyDescent="0.25">
      <c r="A149" s="169"/>
      <c r="B149" s="169"/>
      <c r="C149" s="169"/>
      <c r="D149" s="169"/>
      <c r="E149" s="169"/>
      <c r="F149" s="3" t="s">
        <v>285</v>
      </c>
      <c r="G149" s="3" t="s">
        <v>248</v>
      </c>
      <c r="H149" s="3" t="s">
        <v>285</v>
      </c>
      <c r="I149" s="3" t="s">
        <v>248</v>
      </c>
      <c r="J149" s="169"/>
    </row>
    <row r="150" spans="1:10" ht="25.95" customHeight="1" x14ac:dyDescent="0.25">
      <c r="A150" s="23" t="s">
        <v>149</v>
      </c>
      <c r="B150" s="25" t="s">
        <v>286</v>
      </c>
      <c r="C150" s="23" t="s">
        <v>96</v>
      </c>
      <c r="D150" s="23" t="s">
        <v>287</v>
      </c>
      <c r="E150" s="28">
        <v>2.4743276000000001E-4</v>
      </c>
      <c r="F150" s="25">
        <v>2.4743276000000001E-4</v>
      </c>
      <c r="G150" s="25">
        <v>0</v>
      </c>
      <c r="H150" s="26" t="s">
        <v>288</v>
      </c>
      <c r="I150" s="26" t="s">
        <v>289</v>
      </c>
      <c r="J150" s="27" t="s">
        <v>290</v>
      </c>
    </row>
    <row r="151" spans="1:10" ht="15" customHeight="1" x14ac:dyDescent="0.25">
      <c r="A151" s="2" t="s">
        <v>9</v>
      </c>
      <c r="B151" s="4" t="s">
        <v>28</v>
      </c>
      <c r="C151" s="2" t="s">
        <v>29</v>
      </c>
      <c r="D151" s="2" t="s">
        <v>10</v>
      </c>
      <c r="E151" s="115" t="s">
        <v>136</v>
      </c>
      <c r="F151" s="168"/>
      <c r="G151" s="3" t="s">
        <v>30</v>
      </c>
      <c r="H151" s="4" t="s">
        <v>11</v>
      </c>
      <c r="I151" s="4" t="s">
        <v>31</v>
      </c>
      <c r="J151" s="4" t="s">
        <v>12</v>
      </c>
    </row>
    <row r="152" spans="1:10" ht="24" customHeight="1" x14ac:dyDescent="0.25">
      <c r="A152" s="23" t="s">
        <v>149</v>
      </c>
      <c r="B152" s="25" t="s">
        <v>291</v>
      </c>
      <c r="C152" s="23" t="s">
        <v>96</v>
      </c>
      <c r="D152" s="23" t="s">
        <v>292</v>
      </c>
      <c r="E152" s="166" t="s">
        <v>152</v>
      </c>
      <c r="F152" s="166"/>
      <c r="G152" s="24" t="s">
        <v>293</v>
      </c>
      <c r="H152" s="28">
        <v>2.6277613200000002E-3</v>
      </c>
      <c r="I152" s="26" t="s">
        <v>294</v>
      </c>
      <c r="J152" s="27" t="s">
        <v>295</v>
      </c>
    </row>
    <row r="153" spans="1:10" ht="25.95" customHeight="1" x14ac:dyDescent="0.25">
      <c r="A153" s="23" t="s">
        <v>149</v>
      </c>
      <c r="B153" s="25" t="s">
        <v>296</v>
      </c>
      <c r="C153" s="23" t="s">
        <v>96</v>
      </c>
      <c r="D153" s="23" t="s">
        <v>297</v>
      </c>
      <c r="E153" s="166" t="s">
        <v>152</v>
      </c>
      <c r="F153" s="166"/>
      <c r="G153" s="24" t="s">
        <v>293</v>
      </c>
      <c r="H153" s="28">
        <v>1.675512E-5</v>
      </c>
      <c r="I153" s="26" t="s">
        <v>298</v>
      </c>
      <c r="J153" s="27" t="s">
        <v>290</v>
      </c>
    </row>
    <row r="154" spans="1:10" ht="25.95" customHeight="1" x14ac:dyDescent="0.25">
      <c r="A154" s="23" t="s">
        <v>149</v>
      </c>
      <c r="B154" s="25" t="s">
        <v>299</v>
      </c>
      <c r="C154" s="23" t="s">
        <v>96</v>
      </c>
      <c r="D154" s="23" t="s">
        <v>300</v>
      </c>
      <c r="E154" s="166" t="s">
        <v>152</v>
      </c>
      <c r="F154" s="166"/>
      <c r="G154" s="24" t="s">
        <v>293</v>
      </c>
      <c r="H154" s="28">
        <v>5.5850400000000001E-6</v>
      </c>
      <c r="I154" s="26" t="s">
        <v>301</v>
      </c>
      <c r="J154" s="27" t="s">
        <v>290</v>
      </c>
    </row>
    <row r="155" spans="1:10" ht="25.95" customHeight="1" x14ac:dyDescent="0.25">
      <c r="A155" s="23" t="s">
        <v>149</v>
      </c>
      <c r="B155" s="25" t="s">
        <v>302</v>
      </c>
      <c r="C155" s="23" t="s">
        <v>96</v>
      </c>
      <c r="D155" s="23" t="s">
        <v>303</v>
      </c>
      <c r="E155" s="166" t="s">
        <v>152</v>
      </c>
      <c r="F155" s="166"/>
      <c r="G155" s="24" t="s">
        <v>293</v>
      </c>
      <c r="H155" s="28">
        <v>5.5850400000000001E-6</v>
      </c>
      <c r="I155" s="26" t="s">
        <v>304</v>
      </c>
      <c r="J155" s="27" t="s">
        <v>290</v>
      </c>
    </row>
    <row r="156" spans="1:10" ht="24" customHeight="1" x14ac:dyDescent="0.25">
      <c r="A156" s="23" t="s">
        <v>149</v>
      </c>
      <c r="B156" s="25" t="s">
        <v>305</v>
      </c>
      <c r="C156" s="23" t="s">
        <v>96</v>
      </c>
      <c r="D156" s="23" t="s">
        <v>306</v>
      </c>
      <c r="E156" s="166" t="s">
        <v>152</v>
      </c>
      <c r="F156" s="166"/>
      <c r="G156" s="24" t="s">
        <v>293</v>
      </c>
      <c r="H156" s="28">
        <v>2.7925200000000001E-6</v>
      </c>
      <c r="I156" s="26" t="s">
        <v>307</v>
      </c>
      <c r="J156" s="27" t="s">
        <v>290</v>
      </c>
    </row>
    <row r="157" spans="1:10" ht="24" customHeight="1" x14ac:dyDescent="0.25">
      <c r="A157" s="23" t="s">
        <v>149</v>
      </c>
      <c r="B157" s="25" t="s">
        <v>308</v>
      </c>
      <c r="C157" s="23" t="s">
        <v>96</v>
      </c>
      <c r="D157" s="23" t="s">
        <v>309</v>
      </c>
      <c r="E157" s="166" t="s">
        <v>152</v>
      </c>
      <c r="F157" s="166"/>
      <c r="G157" s="24" t="s">
        <v>293</v>
      </c>
      <c r="H157" s="28">
        <v>4.1887800000000002E-5</v>
      </c>
      <c r="I157" s="26" t="s">
        <v>310</v>
      </c>
      <c r="J157" s="27" t="s">
        <v>290</v>
      </c>
    </row>
    <row r="158" spans="1:10" ht="24" customHeight="1" x14ac:dyDescent="0.25">
      <c r="A158" s="23" t="s">
        <v>149</v>
      </c>
      <c r="B158" s="25" t="s">
        <v>311</v>
      </c>
      <c r="C158" s="23" t="s">
        <v>96</v>
      </c>
      <c r="D158" s="23" t="s">
        <v>312</v>
      </c>
      <c r="E158" s="166" t="s">
        <v>152</v>
      </c>
      <c r="F158" s="166"/>
      <c r="G158" s="24" t="s">
        <v>293</v>
      </c>
      <c r="H158" s="28">
        <v>8.3775599999999998E-6</v>
      </c>
      <c r="I158" s="26" t="s">
        <v>313</v>
      </c>
      <c r="J158" s="27" t="s">
        <v>290</v>
      </c>
    </row>
    <row r="159" spans="1:10" ht="24" customHeight="1" x14ac:dyDescent="0.25">
      <c r="A159" s="23" t="s">
        <v>149</v>
      </c>
      <c r="B159" s="25" t="s">
        <v>314</v>
      </c>
      <c r="C159" s="23" t="s">
        <v>96</v>
      </c>
      <c r="D159" s="23" t="s">
        <v>315</v>
      </c>
      <c r="E159" s="166" t="s">
        <v>316</v>
      </c>
      <c r="F159" s="166"/>
      <c r="G159" s="24" t="s">
        <v>293</v>
      </c>
      <c r="H159" s="28">
        <v>1.2566340000000001E-4</v>
      </c>
      <c r="I159" s="26" t="s">
        <v>317</v>
      </c>
      <c r="J159" s="27" t="s">
        <v>290</v>
      </c>
    </row>
    <row r="160" spans="1:10" ht="25.95" customHeight="1" x14ac:dyDescent="0.25">
      <c r="A160" s="23" t="s">
        <v>149</v>
      </c>
      <c r="B160" s="25" t="s">
        <v>318</v>
      </c>
      <c r="C160" s="23" t="s">
        <v>96</v>
      </c>
      <c r="D160" s="23" t="s">
        <v>319</v>
      </c>
      <c r="E160" s="166" t="s">
        <v>152</v>
      </c>
      <c r="F160" s="166"/>
      <c r="G160" s="24" t="s">
        <v>320</v>
      </c>
      <c r="H160" s="28">
        <v>2.2340160000000001E-5</v>
      </c>
      <c r="I160" s="26" t="s">
        <v>321</v>
      </c>
      <c r="J160" s="27" t="s">
        <v>290</v>
      </c>
    </row>
    <row r="161" spans="1:10" ht="24" customHeight="1" x14ac:dyDescent="0.25">
      <c r="A161" s="23" t="s">
        <v>149</v>
      </c>
      <c r="B161" s="25" t="s">
        <v>322</v>
      </c>
      <c r="C161" s="23" t="s">
        <v>96</v>
      </c>
      <c r="D161" s="23" t="s">
        <v>323</v>
      </c>
      <c r="E161" s="166" t="s">
        <v>152</v>
      </c>
      <c r="F161" s="166"/>
      <c r="G161" s="24" t="s">
        <v>293</v>
      </c>
      <c r="H161" s="28">
        <v>5.0265359999999999E-5</v>
      </c>
      <c r="I161" s="26" t="s">
        <v>324</v>
      </c>
      <c r="J161" s="27" t="s">
        <v>290</v>
      </c>
    </row>
    <row r="162" spans="1:10" ht="24" customHeight="1" x14ac:dyDescent="0.25">
      <c r="A162" s="23" t="s">
        <v>149</v>
      </c>
      <c r="B162" s="25" t="s">
        <v>325</v>
      </c>
      <c r="C162" s="23" t="s">
        <v>96</v>
      </c>
      <c r="D162" s="23" t="s">
        <v>326</v>
      </c>
      <c r="E162" s="166" t="s">
        <v>152</v>
      </c>
      <c r="F162" s="166"/>
      <c r="G162" s="24" t="s">
        <v>293</v>
      </c>
      <c r="H162" s="28">
        <v>1.2566340000000001E-4</v>
      </c>
      <c r="I162" s="26" t="s">
        <v>327</v>
      </c>
      <c r="J162" s="27" t="s">
        <v>290</v>
      </c>
    </row>
    <row r="163" spans="1:10" ht="24" customHeight="1" x14ac:dyDescent="0.25">
      <c r="A163" s="23" t="s">
        <v>149</v>
      </c>
      <c r="B163" s="25" t="s">
        <v>328</v>
      </c>
      <c r="C163" s="23" t="s">
        <v>96</v>
      </c>
      <c r="D163" s="23" t="s">
        <v>329</v>
      </c>
      <c r="E163" s="166" t="s">
        <v>152</v>
      </c>
      <c r="F163" s="166"/>
      <c r="G163" s="24" t="s">
        <v>293</v>
      </c>
      <c r="H163" s="28">
        <v>2.8427853599999999E-3</v>
      </c>
      <c r="I163" s="26" t="s">
        <v>330</v>
      </c>
      <c r="J163" s="27" t="s">
        <v>331</v>
      </c>
    </row>
    <row r="164" spans="1:10" ht="25.95" customHeight="1" x14ac:dyDescent="0.25">
      <c r="A164" s="23" t="s">
        <v>149</v>
      </c>
      <c r="B164" s="25" t="s">
        <v>332</v>
      </c>
      <c r="C164" s="23" t="s">
        <v>96</v>
      </c>
      <c r="D164" s="23" t="s">
        <v>333</v>
      </c>
      <c r="E164" s="166" t="s">
        <v>316</v>
      </c>
      <c r="F164" s="166"/>
      <c r="G164" s="24" t="s">
        <v>293</v>
      </c>
      <c r="H164" s="28">
        <v>2.8427853599999999E-3</v>
      </c>
      <c r="I164" s="26" t="s">
        <v>334</v>
      </c>
      <c r="J164" s="27" t="s">
        <v>295</v>
      </c>
    </row>
    <row r="165" spans="1:10" ht="24" customHeight="1" x14ac:dyDescent="0.25">
      <c r="A165" s="23" t="s">
        <v>149</v>
      </c>
      <c r="B165" s="25" t="s">
        <v>335</v>
      </c>
      <c r="C165" s="23" t="s">
        <v>96</v>
      </c>
      <c r="D165" s="23" t="s">
        <v>336</v>
      </c>
      <c r="E165" s="166" t="s">
        <v>152</v>
      </c>
      <c r="F165" s="166"/>
      <c r="G165" s="24" t="s">
        <v>320</v>
      </c>
      <c r="H165" s="28">
        <v>6.4227960000000006E-5</v>
      </c>
      <c r="I165" s="26" t="s">
        <v>337</v>
      </c>
      <c r="J165" s="27" t="s">
        <v>290</v>
      </c>
    </row>
    <row r="166" spans="1:10" ht="24" customHeight="1" x14ac:dyDescent="0.25">
      <c r="A166" s="23" t="s">
        <v>149</v>
      </c>
      <c r="B166" s="25" t="s">
        <v>338</v>
      </c>
      <c r="C166" s="23" t="s">
        <v>96</v>
      </c>
      <c r="D166" s="23" t="s">
        <v>339</v>
      </c>
      <c r="E166" s="166" t="s">
        <v>152</v>
      </c>
      <c r="F166" s="166"/>
      <c r="G166" s="24" t="s">
        <v>340</v>
      </c>
      <c r="H166" s="28">
        <v>2.2340160000000001E-5</v>
      </c>
      <c r="I166" s="26" t="s">
        <v>341</v>
      </c>
      <c r="J166" s="27" t="s">
        <v>290</v>
      </c>
    </row>
    <row r="167" spans="1:10" ht="24" customHeight="1" x14ac:dyDescent="0.25">
      <c r="A167" s="23" t="s">
        <v>149</v>
      </c>
      <c r="B167" s="25" t="s">
        <v>342</v>
      </c>
      <c r="C167" s="23" t="s">
        <v>96</v>
      </c>
      <c r="D167" s="23" t="s">
        <v>343</v>
      </c>
      <c r="E167" s="166" t="s">
        <v>316</v>
      </c>
      <c r="F167" s="166"/>
      <c r="G167" s="24" t="s">
        <v>344</v>
      </c>
      <c r="H167" s="28">
        <v>1.117008E-5</v>
      </c>
      <c r="I167" s="26" t="s">
        <v>345</v>
      </c>
      <c r="J167" s="27" t="s">
        <v>290</v>
      </c>
    </row>
    <row r="168" spans="1:10" ht="24" customHeight="1" x14ac:dyDescent="0.25">
      <c r="A168" s="23" t="s">
        <v>149</v>
      </c>
      <c r="B168" s="25" t="s">
        <v>346</v>
      </c>
      <c r="C168" s="23" t="s">
        <v>96</v>
      </c>
      <c r="D168" s="23" t="s">
        <v>347</v>
      </c>
      <c r="E168" s="166" t="s">
        <v>152</v>
      </c>
      <c r="F168" s="166"/>
      <c r="G168" s="24" t="s">
        <v>293</v>
      </c>
      <c r="H168" s="28">
        <v>5.5850400000000001E-6</v>
      </c>
      <c r="I168" s="26" t="s">
        <v>348</v>
      </c>
      <c r="J168" s="27" t="s">
        <v>290</v>
      </c>
    </row>
    <row r="169" spans="1:10" ht="24" customHeight="1" x14ac:dyDescent="0.25">
      <c r="A169" s="23" t="s">
        <v>149</v>
      </c>
      <c r="B169" s="25" t="s">
        <v>349</v>
      </c>
      <c r="C169" s="23" t="s">
        <v>96</v>
      </c>
      <c r="D169" s="23" t="s">
        <v>350</v>
      </c>
      <c r="E169" s="166" t="s">
        <v>152</v>
      </c>
      <c r="F169" s="166"/>
      <c r="G169" s="24" t="s">
        <v>293</v>
      </c>
      <c r="H169" s="28">
        <v>1.2566340000000001E-4</v>
      </c>
      <c r="I169" s="26" t="s">
        <v>351</v>
      </c>
      <c r="J169" s="27" t="s">
        <v>352</v>
      </c>
    </row>
    <row r="170" spans="1:10" ht="24" customHeight="1" x14ac:dyDescent="0.25">
      <c r="A170" s="23" t="s">
        <v>149</v>
      </c>
      <c r="B170" s="25" t="s">
        <v>271</v>
      </c>
      <c r="C170" s="23" t="s">
        <v>96</v>
      </c>
      <c r="D170" s="23" t="s">
        <v>272</v>
      </c>
      <c r="E170" s="166" t="s">
        <v>273</v>
      </c>
      <c r="F170" s="166"/>
      <c r="G170" s="24" t="s">
        <v>274</v>
      </c>
      <c r="H170" s="28">
        <v>2.7923716380000001E-2</v>
      </c>
      <c r="I170" s="26" t="s">
        <v>275</v>
      </c>
      <c r="J170" s="27" t="s">
        <v>276</v>
      </c>
    </row>
    <row r="171" spans="1:10" x14ac:dyDescent="0.25">
      <c r="A171" s="38"/>
      <c r="B171" s="38"/>
      <c r="C171" s="38"/>
      <c r="D171" s="38"/>
      <c r="E171" s="38" t="s">
        <v>160</v>
      </c>
      <c r="F171" s="39">
        <v>0.21</v>
      </c>
      <c r="G171" s="38" t="s">
        <v>161</v>
      </c>
      <c r="H171" s="39">
        <v>0.22</v>
      </c>
      <c r="I171" s="38" t="s">
        <v>162</v>
      </c>
      <c r="J171" s="39">
        <v>0.43</v>
      </c>
    </row>
    <row r="172" spans="1:10" x14ac:dyDescent="0.25">
      <c r="A172" s="38"/>
      <c r="B172" s="38"/>
      <c r="C172" s="38"/>
      <c r="D172" s="38"/>
      <c r="E172" s="38" t="s">
        <v>163</v>
      </c>
      <c r="F172" s="39">
        <v>0.12</v>
      </c>
      <c r="G172" s="38"/>
      <c r="H172" s="167" t="s">
        <v>164</v>
      </c>
      <c r="I172" s="167"/>
      <c r="J172" s="39">
        <v>0.62</v>
      </c>
    </row>
    <row r="173" spans="1:10" ht="1.0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</row>
    <row r="174" spans="1:10" ht="49.95" customHeight="1" x14ac:dyDescent="0.25">
      <c r="A174" s="117" t="s">
        <v>353</v>
      </c>
      <c r="B174" s="118"/>
      <c r="C174" s="118"/>
      <c r="D174" s="118"/>
      <c r="E174" s="118"/>
      <c r="F174" s="118"/>
      <c r="G174" s="118"/>
      <c r="H174" s="118"/>
      <c r="I174" s="118"/>
      <c r="J174" s="118"/>
    </row>
    <row r="175" spans="1:10" ht="18" customHeight="1" x14ac:dyDescent="0.25">
      <c r="A175" s="2"/>
      <c r="B175" s="4" t="s">
        <v>28</v>
      </c>
      <c r="C175" s="2" t="s">
        <v>29</v>
      </c>
      <c r="D175" s="2" t="s">
        <v>10</v>
      </c>
      <c r="E175" s="115" t="s">
        <v>136</v>
      </c>
      <c r="F175" s="115"/>
      <c r="G175" s="3" t="s">
        <v>30</v>
      </c>
      <c r="H175" s="4" t="s">
        <v>11</v>
      </c>
      <c r="I175" s="4" t="s">
        <v>31</v>
      </c>
      <c r="J175" s="4" t="s">
        <v>12</v>
      </c>
    </row>
    <row r="176" spans="1:10" ht="25.95" customHeight="1" x14ac:dyDescent="0.25">
      <c r="A176" s="10" t="s">
        <v>137</v>
      </c>
      <c r="B176" s="12" t="s">
        <v>207</v>
      </c>
      <c r="C176" s="10" t="s">
        <v>37</v>
      </c>
      <c r="D176" s="10" t="s">
        <v>208</v>
      </c>
      <c r="E176" s="172" t="s">
        <v>192</v>
      </c>
      <c r="F176" s="172"/>
      <c r="G176" s="11" t="s">
        <v>193</v>
      </c>
      <c r="H176" s="15">
        <v>1</v>
      </c>
      <c r="I176" s="13">
        <v>817.05</v>
      </c>
      <c r="J176" s="13">
        <v>817.05</v>
      </c>
    </row>
    <row r="177" spans="1:10" ht="24" customHeight="1" x14ac:dyDescent="0.25">
      <c r="A177" s="17" t="s">
        <v>139</v>
      </c>
      <c r="B177" s="19" t="s">
        <v>140</v>
      </c>
      <c r="C177" s="17" t="s">
        <v>37</v>
      </c>
      <c r="D177" s="17" t="s">
        <v>141</v>
      </c>
      <c r="E177" s="170" t="s">
        <v>142</v>
      </c>
      <c r="F177" s="170"/>
      <c r="G177" s="18" t="s">
        <v>143</v>
      </c>
      <c r="H177" s="22">
        <v>8.57</v>
      </c>
      <c r="I177" s="20">
        <v>22.46</v>
      </c>
      <c r="J177" s="20">
        <v>192.48</v>
      </c>
    </row>
    <row r="178" spans="1:10" ht="25.95" customHeight="1" x14ac:dyDescent="0.25">
      <c r="A178" s="23" t="s">
        <v>149</v>
      </c>
      <c r="B178" s="25" t="s">
        <v>209</v>
      </c>
      <c r="C178" s="23" t="s">
        <v>37</v>
      </c>
      <c r="D178" s="23" t="s">
        <v>210</v>
      </c>
      <c r="E178" s="166" t="s">
        <v>152</v>
      </c>
      <c r="F178" s="166"/>
      <c r="G178" s="24" t="s">
        <v>193</v>
      </c>
      <c r="H178" s="28">
        <v>1.07</v>
      </c>
      <c r="I178" s="26">
        <v>96.25</v>
      </c>
      <c r="J178" s="26">
        <v>102.98</v>
      </c>
    </row>
    <row r="179" spans="1:10" ht="24" customHeight="1" x14ac:dyDescent="0.25">
      <c r="A179" s="23" t="s">
        <v>149</v>
      </c>
      <c r="B179" s="25" t="s">
        <v>354</v>
      </c>
      <c r="C179" s="23" t="s">
        <v>37</v>
      </c>
      <c r="D179" s="23" t="s">
        <v>355</v>
      </c>
      <c r="E179" s="166" t="s">
        <v>152</v>
      </c>
      <c r="F179" s="166"/>
      <c r="G179" s="24" t="s">
        <v>155</v>
      </c>
      <c r="H179" s="28">
        <v>482.96</v>
      </c>
      <c r="I179" s="26">
        <v>1.08</v>
      </c>
      <c r="J179" s="26">
        <v>521.59</v>
      </c>
    </row>
    <row r="180" spans="1:10" x14ac:dyDescent="0.25">
      <c r="A180" s="38"/>
      <c r="B180" s="38"/>
      <c r="C180" s="38"/>
      <c r="D180" s="38"/>
      <c r="E180" s="38" t="s">
        <v>160</v>
      </c>
      <c r="F180" s="39">
        <v>65.23</v>
      </c>
      <c r="G180" s="38" t="s">
        <v>161</v>
      </c>
      <c r="H180" s="39">
        <v>63.91</v>
      </c>
      <c r="I180" s="38" t="s">
        <v>162</v>
      </c>
      <c r="J180" s="39">
        <v>129.13999999999999</v>
      </c>
    </row>
    <row r="181" spans="1:10" x14ac:dyDescent="0.25">
      <c r="A181" s="38"/>
      <c r="B181" s="38"/>
      <c r="C181" s="38"/>
      <c r="D181" s="38"/>
      <c r="E181" s="38" t="s">
        <v>163</v>
      </c>
      <c r="F181" s="39">
        <v>209.4</v>
      </c>
      <c r="G181" s="38"/>
      <c r="H181" s="167" t="s">
        <v>164</v>
      </c>
      <c r="I181" s="167"/>
      <c r="J181" s="39">
        <v>1026.45</v>
      </c>
    </row>
    <row r="182" spans="1:10" ht="1.0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</row>
    <row r="183" spans="1:10" ht="18" customHeight="1" x14ac:dyDescent="0.25">
      <c r="A183" s="2"/>
      <c r="B183" s="4" t="s">
        <v>28</v>
      </c>
      <c r="C183" s="2" t="s">
        <v>29</v>
      </c>
      <c r="D183" s="2" t="s">
        <v>10</v>
      </c>
      <c r="E183" s="115" t="s">
        <v>136</v>
      </c>
      <c r="F183" s="115"/>
      <c r="G183" s="3" t="s">
        <v>30</v>
      </c>
      <c r="H183" s="4" t="s">
        <v>11</v>
      </c>
      <c r="I183" s="4" t="s">
        <v>31</v>
      </c>
      <c r="J183" s="4" t="s">
        <v>12</v>
      </c>
    </row>
    <row r="184" spans="1:10" ht="39" customHeight="1" x14ac:dyDescent="0.25">
      <c r="A184" s="10" t="s">
        <v>137</v>
      </c>
      <c r="B184" s="12" t="s">
        <v>190</v>
      </c>
      <c r="C184" s="10" t="s">
        <v>37</v>
      </c>
      <c r="D184" s="10" t="s">
        <v>191</v>
      </c>
      <c r="E184" s="172" t="s">
        <v>192</v>
      </c>
      <c r="F184" s="172"/>
      <c r="G184" s="11" t="s">
        <v>193</v>
      </c>
      <c r="H184" s="15">
        <v>1</v>
      </c>
      <c r="I184" s="13">
        <v>708.95</v>
      </c>
      <c r="J184" s="13">
        <v>708.95</v>
      </c>
    </row>
    <row r="185" spans="1:10" ht="25.95" customHeight="1" x14ac:dyDescent="0.25">
      <c r="A185" s="17" t="s">
        <v>139</v>
      </c>
      <c r="B185" s="19" t="s">
        <v>356</v>
      </c>
      <c r="C185" s="17" t="s">
        <v>37</v>
      </c>
      <c r="D185" s="17" t="s">
        <v>357</v>
      </c>
      <c r="E185" s="170" t="s">
        <v>142</v>
      </c>
      <c r="F185" s="170"/>
      <c r="G185" s="18" t="s">
        <v>143</v>
      </c>
      <c r="H185" s="22">
        <v>3.42</v>
      </c>
      <c r="I185" s="20">
        <v>23.47</v>
      </c>
      <c r="J185" s="20">
        <v>80.260000000000005</v>
      </c>
    </row>
    <row r="186" spans="1:10" ht="52.05" customHeight="1" x14ac:dyDescent="0.25">
      <c r="A186" s="17" t="s">
        <v>139</v>
      </c>
      <c r="B186" s="19" t="s">
        <v>358</v>
      </c>
      <c r="C186" s="17" t="s">
        <v>37</v>
      </c>
      <c r="D186" s="17" t="s">
        <v>359</v>
      </c>
      <c r="E186" s="170" t="s">
        <v>182</v>
      </c>
      <c r="F186" s="170"/>
      <c r="G186" s="18" t="s">
        <v>183</v>
      </c>
      <c r="H186" s="22">
        <v>2.62</v>
      </c>
      <c r="I186" s="20">
        <v>0.54</v>
      </c>
      <c r="J186" s="20">
        <v>1.41</v>
      </c>
    </row>
    <row r="187" spans="1:10" ht="52.05" customHeight="1" x14ac:dyDescent="0.25">
      <c r="A187" s="17" t="s">
        <v>139</v>
      </c>
      <c r="B187" s="19" t="s">
        <v>360</v>
      </c>
      <c r="C187" s="17" t="s">
        <v>37</v>
      </c>
      <c r="D187" s="17" t="s">
        <v>361</v>
      </c>
      <c r="E187" s="170" t="s">
        <v>182</v>
      </c>
      <c r="F187" s="170"/>
      <c r="G187" s="18" t="s">
        <v>186</v>
      </c>
      <c r="H187" s="22">
        <v>0.8</v>
      </c>
      <c r="I187" s="20">
        <v>2.39</v>
      </c>
      <c r="J187" s="20">
        <v>1.91</v>
      </c>
    </row>
    <row r="188" spans="1:10" ht="24" customHeight="1" x14ac:dyDescent="0.25">
      <c r="A188" s="23" t="s">
        <v>149</v>
      </c>
      <c r="B188" s="25" t="s">
        <v>354</v>
      </c>
      <c r="C188" s="23" t="s">
        <v>37</v>
      </c>
      <c r="D188" s="23" t="s">
        <v>355</v>
      </c>
      <c r="E188" s="166" t="s">
        <v>152</v>
      </c>
      <c r="F188" s="166"/>
      <c r="G188" s="24" t="s">
        <v>155</v>
      </c>
      <c r="H188" s="28">
        <v>483.7</v>
      </c>
      <c r="I188" s="26">
        <v>1.08</v>
      </c>
      <c r="J188" s="26">
        <v>522.39</v>
      </c>
    </row>
    <row r="189" spans="1:10" ht="25.95" customHeight="1" x14ac:dyDescent="0.25">
      <c r="A189" s="23" t="s">
        <v>149</v>
      </c>
      <c r="B189" s="25" t="s">
        <v>209</v>
      </c>
      <c r="C189" s="23" t="s">
        <v>37</v>
      </c>
      <c r="D189" s="23" t="s">
        <v>210</v>
      </c>
      <c r="E189" s="166" t="s">
        <v>152</v>
      </c>
      <c r="F189" s="166"/>
      <c r="G189" s="24" t="s">
        <v>193</v>
      </c>
      <c r="H189" s="28">
        <v>1.07</v>
      </c>
      <c r="I189" s="26">
        <v>96.25</v>
      </c>
      <c r="J189" s="26">
        <v>102.98</v>
      </c>
    </row>
    <row r="190" spans="1:10" x14ac:dyDescent="0.25">
      <c r="A190" s="38"/>
      <c r="B190" s="38"/>
      <c r="C190" s="38"/>
      <c r="D190" s="38"/>
      <c r="E190" s="38" t="s">
        <v>160</v>
      </c>
      <c r="F190" s="39">
        <v>30.73</v>
      </c>
      <c r="G190" s="38" t="s">
        <v>161</v>
      </c>
      <c r="H190" s="39">
        <v>30.11</v>
      </c>
      <c r="I190" s="38" t="s">
        <v>162</v>
      </c>
      <c r="J190" s="39">
        <v>60.84</v>
      </c>
    </row>
    <row r="191" spans="1:10" x14ac:dyDescent="0.25">
      <c r="A191" s="38"/>
      <c r="B191" s="38"/>
      <c r="C191" s="38"/>
      <c r="D191" s="38"/>
      <c r="E191" s="38" t="s">
        <v>163</v>
      </c>
      <c r="F191" s="39">
        <v>181.7</v>
      </c>
      <c r="G191" s="38"/>
      <c r="H191" s="167" t="s">
        <v>164</v>
      </c>
      <c r="I191" s="167"/>
      <c r="J191" s="39">
        <v>890.65</v>
      </c>
    </row>
    <row r="192" spans="1:10" ht="1.0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</row>
    <row r="193" spans="1:10" ht="18" customHeight="1" x14ac:dyDescent="0.25">
      <c r="A193" s="2"/>
      <c r="B193" s="4" t="s">
        <v>28</v>
      </c>
      <c r="C193" s="2" t="s">
        <v>29</v>
      </c>
      <c r="D193" s="2" t="s">
        <v>10</v>
      </c>
      <c r="E193" s="115" t="s">
        <v>136</v>
      </c>
      <c r="F193" s="115"/>
      <c r="G193" s="3" t="s">
        <v>30</v>
      </c>
      <c r="H193" s="4" t="s">
        <v>11</v>
      </c>
      <c r="I193" s="4" t="s">
        <v>31</v>
      </c>
      <c r="J193" s="4" t="s">
        <v>12</v>
      </c>
    </row>
    <row r="194" spans="1:10" ht="24" customHeight="1" x14ac:dyDescent="0.25">
      <c r="A194" s="10" t="s">
        <v>137</v>
      </c>
      <c r="B194" s="12" t="s">
        <v>173</v>
      </c>
      <c r="C194" s="10" t="s">
        <v>37</v>
      </c>
      <c r="D194" s="10" t="s">
        <v>174</v>
      </c>
      <c r="E194" s="172" t="s">
        <v>142</v>
      </c>
      <c r="F194" s="172"/>
      <c r="G194" s="11" t="s">
        <v>143</v>
      </c>
      <c r="H194" s="15">
        <v>1</v>
      </c>
      <c r="I194" s="13">
        <v>20.47</v>
      </c>
      <c r="J194" s="13">
        <v>20.47</v>
      </c>
    </row>
    <row r="195" spans="1:10" ht="25.95" customHeight="1" x14ac:dyDescent="0.25">
      <c r="A195" s="17" t="s">
        <v>139</v>
      </c>
      <c r="B195" s="19" t="s">
        <v>362</v>
      </c>
      <c r="C195" s="17" t="s">
        <v>37</v>
      </c>
      <c r="D195" s="17" t="s">
        <v>363</v>
      </c>
      <c r="E195" s="170" t="s">
        <v>142</v>
      </c>
      <c r="F195" s="170"/>
      <c r="G195" s="18" t="s">
        <v>143</v>
      </c>
      <c r="H195" s="22">
        <v>1</v>
      </c>
      <c r="I195" s="20">
        <v>0.12</v>
      </c>
      <c r="J195" s="20">
        <v>0.12</v>
      </c>
    </row>
    <row r="196" spans="1:10" ht="25.95" customHeight="1" x14ac:dyDescent="0.25">
      <c r="A196" s="23" t="s">
        <v>149</v>
      </c>
      <c r="B196" s="25" t="s">
        <v>364</v>
      </c>
      <c r="C196" s="23" t="s">
        <v>37</v>
      </c>
      <c r="D196" s="23" t="s">
        <v>365</v>
      </c>
      <c r="E196" s="166" t="s">
        <v>366</v>
      </c>
      <c r="F196" s="166"/>
      <c r="G196" s="24" t="s">
        <v>143</v>
      </c>
      <c r="H196" s="28">
        <v>1</v>
      </c>
      <c r="I196" s="26">
        <v>0.92</v>
      </c>
      <c r="J196" s="26">
        <v>0.92</v>
      </c>
    </row>
    <row r="197" spans="1:10" ht="25.95" customHeight="1" x14ac:dyDescent="0.25">
      <c r="A197" s="23" t="s">
        <v>149</v>
      </c>
      <c r="B197" s="25" t="s">
        <v>367</v>
      </c>
      <c r="C197" s="23" t="s">
        <v>37</v>
      </c>
      <c r="D197" s="23" t="s">
        <v>368</v>
      </c>
      <c r="E197" s="166" t="s">
        <v>366</v>
      </c>
      <c r="F197" s="166"/>
      <c r="G197" s="24" t="s">
        <v>143</v>
      </c>
      <c r="H197" s="28">
        <v>1</v>
      </c>
      <c r="I197" s="26">
        <v>0.09</v>
      </c>
      <c r="J197" s="26">
        <v>0.09</v>
      </c>
    </row>
    <row r="198" spans="1:10" ht="25.95" customHeight="1" x14ac:dyDescent="0.25">
      <c r="A198" s="23" t="s">
        <v>149</v>
      </c>
      <c r="B198" s="25" t="s">
        <v>369</v>
      </c>
      <c r="C198" s="23" t="s">
        <v>37</v>
      </c>
      <c r="D198" s="23" t="s">
        <v>370</v>
      </c>
      <c r="E198" s="166" t="s">
        <v>366</v>
      </c>
      <c r="F198" s="166"/>
      <c r="G198" s="24" t="s">
        <v>143</v>
      </c>
      <c r="H198" s="28">
        <v>1</v>
      </c>
      <c r="I198" s="26">
        <v>0.11</v>
      </c>
      <c r="J198" s="26">
        <v>0.11</v>
      </c>
    </row>
    <row r="199" spans="1:10" ht="25.95" customHeight="1" x14ac:dyDescent="0.25">
      <c r="A199" s="23" t="s">
        <v>149</v>
      </c>
      <c r="B199" s="25" t="s">
        <v>371</v>
      </c>
      <c r="C199" s="23" t="s">
        <v>37</v>
      </c>
      <c r="D199" s="23" t="s">
        <v>372</v>
      </c>
      <c r="E199" s="166" t="s">
        <v>366</v>
      </c>
      <c r="F199" s="166"/>
      <c r="G199" s="24" t="s">
        <v>143</v>
      </c>
      <c r="H199" s="28">
        <v>1</v>
      </c>
      <c r="I199" s="26">
        <v>1.42</v>
      </c>
      <c r="J199" s="26">
        <v>1.42</v>
      </c>
    </row>
    <row r="200" spans="1:10" ht="25.95" customHeight="1" x14ac:dyDescent="0.25">
      <c r="A200" s="23" t="s">
        <v>149</v>
      </c>
      <c r="B200" s="25" t="s">
        <v>373</v>
      </c>
      <c r="C200" s="23" t="s">
        <v>37</v>
      </c>
      <c r="D200" s="23" t="s">
        <v>374</v>
      </c>
      <c r="E200" s="166" t="s">
        <v>366</v>
      </c>
      <c r="F200" s="166"/>
      <c r="G200" s="24" t="s">
        <v>143</v>
      </c>
      <c r="H200" s="28">
        <v>1</v>
      </c>
      <c r="I200" s="26">
        <v>2.4900000000000002</v>
      </c>
      <c r="J200" s="26">
        <v>2.4900000000000002</v>
      </c>
    </row>
    <row r="201" spans="1:10" ht="25.95" customHeight="1" x14ac:dyDescent="0.25">
      <c r="A201" s="23" t="s">
        <v>149</v>
      </c>
      <c r="B201" s="25" t="s">
        <v>375</v>
      </c>
      <c r="C201" s="23" t="s">
        <v>37</v>
      </c>
      <c r="D201" s="23" t="s">
        <v>376</v>
      </c>
      <c r="E201" s="166" t="s">
        <v>366</v>
      </c>
      <c r="F201" s="166"/>
      <c r="G201" s="24" t="s">
        <v>143</v>
      </c>
      <c r="H201" s="28">
        <v>1</v>
      </c>
      <c r="I201" s="26">
        <v>0.48</v>
      </c>
      <c r="J201" s="26">
        <v>0.48</v>
      </c>
    </row>
    <row r="202" spans="1:10" ht="24" customHeight="1" x14ac:dyDescent="0.25">
      <c r="A202" s="23" t="s">
        <v>149</v>
      </c>
      <c r="B202" s="25" t="s">
        <v>377</v>
      </c>
      <c r="C202" s="23" t="s">
        <v>37</v>
      </c>
      <c r="D202" s="23" t="s">
        <v>378</v>
      </c>
      <c r="E202" s="166" t="s">
        <v>273</v>
      </c>
      <c r="F202" s="166"/>
      <c r="G202" s="24" t="s">
        <v>143</v>
      </c>
      <c r="H202" s="28">
        <v>1</v>
      </c>
      <c r="I202" s="26">
        <v>14.84</v>
      </c>
      <c r="J202" s="26">
        <v>14.84</v>
      </c>
    </row>
    <row r="203" spans="1:10" x14ac:dyDescent="0.25">
      <c r="A203" s="38"/>
      <c r="B203" s="38"/>
      <c r="C203" s="38"/>
      <c r="D203" s="38"/>
      <c r="E203" s="38" t="s">
        <v>160</v>
      </c>
      <c r="F203" s="39">
        <v>7.55</v>
      </c>
      <c r="G203" s="38" t="s">
        <v>161</v>
      </c>
      <c r="H203" s="39">
        <v>7.41</v>
      </c>
      <c r="I203" s="38" t="s">
        <v>162</v>
      </c>
      <c r="J203" s="39">
        <v>14.96</v>
      </c>
    </row>
    <row r="204" spans="1:10" x14ac:dyDescent="0.25">
      <c r="A204" s="38"/>
      <c r="B204" s="38"/>
      <c r="C204" s="38"/>
      <c r="D204" s="38"/>
      <c r="E204" s="38" t="s">
        <v>163</v>
      </c>
      <c r="F204" s="39">
        <v>5.24</v>
      </c>
      <c r="G204" s="38"/>
      <c r="H204" s="167" t="s">
        <v>164</v>
      </c>
      <c r="I204" s="167"/>
      <c r="J204" s="39">
        <v>25.71</v>
      </c>
    </row>
    <row r="205" spans="1:10" ht="1.0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</row>
    <row r="206" spans="1:10" ht="18" customHeight="1" x14ac:dyDescent="0.25">
      <c r="A206" s="2"/>
      <c r="B206" s="4" t="s">
        <v>28</v>
      </c>
      <c r="C206" s="2" t="s">
        <v>29</v>
      </c>
      <c r="D206" s="2" t="s">
        <v>10</v>
      </c>
      <c r="E206" s="115" t="s">
        <v>136</v>
      </c>
      <c r="F206" s="115"/>
      <c r="G206" s="3" t="s">
        <v>30</v>
      </c>
      <c r="H206" s="4" t="s">
        <v>11</v>
      </c>
      <c r="I206" s="4" t="s">
        <v>31</v>
      </c>
      <c r="J206" s="4" t="s">
        <v>12</v>
      </c>
    </row>
    <row r="207" spans="1:10" ht="52.05" customHeight="1" x14ac:dyDescent="0.25">
      <c r="A207" s="10" t="s">
        <v>137</v>
      </c>
      <c r="B207" s="12" t="s">
        <v>358</v>
      </c>
      <c r="C207" s="10" t="s">
        <v>37</v>
      </c>
      <c r="D207" s="10" t="s">
        <v>359</v>
      </c>
      <c r="E207" s="172" t="s">
        <v>182</v>
      </c>
      <c r="F207" s="172"/>
      <c r="G207" s="11" t="s">
        <v>183</v>
      </c>
      <c r="H207" s="15">
        <v>1</v>
      </c>
      <c r="I207" s="13">
        <v>0.54</v>
      </c>
      <c r="J207" s="13">
        <v>0.54</v>
      </c>
    </row>
    <row r="208" spans="1:10" ht="52.05" customHeight="1" x14ac:dyDescent="0.25">
      <c r="A208" s="17" t="s">
        <v>139</v>
      </c>
      <c r="B208" s="19" t="s">
        <v>379</v>
      </c>
      <c r="C208" s="17" t="s">
        <v>37</v>
      </c>
      <c r="D208" s="17" t="s">
        <v>380</v>
      </c>
      <c r="E208" s="170" t="s">
        <v>381</v>
      </c>
      <c r="F208" s="170"/>
      <c r="G208" s="18" t="s">
        <v>143</v>
      </c>
      <c r="H208" s="22">
        <v>1</v>
      </c>
      <c r="I208" s="20">
        <v>0.44</v>
      </c>
      <c r="J208" s="20">
        <v>0.44</v>
      </c>
    </row>
    <row r="209" spans="1:10" ht="39" customHeight="1" x14ac:dyDescent="0.25">
      <c r="A209" s="17" t="s">
        <v>139</v>
      </c>
      <c r="B209" s="19" t="s">
        <v>382</v>
      </c>
      <c r="C209" s="17" t="s">
        <v>37</v>
      </c>
      <c r="D209" s="17" t="s">
        <v>383</v>
      </c>
      <c r="E209" s="170" t="s">
        <v>381</v>
      </c>
      <c r="F209" s="170"/>
      <c r="G209" s="18" t="s">
        <v>143</v>
      </c>
      <c r="H209" s="22">
        <v>1</v>
      </c>
      <c r="I209" s="20">
        <v>0.1</v>
      </c>
      <c r="J209" s="20">
        <v>0.1</v>
      </c>
    </row>
    <row r="210" spans="1:10" x14ac:dyDescent="0.25">
      <c r="A210" s="38"/>
      <c r="B210" s="38"/>
      <c r="C210" s="38"/>
      <c r="D210" s="38"/>
      <c r="E210" s="38" t="s">
        <v>160</v>
      </c>
      <c r="F210" s="39">
        <v>0</v>
      </c>
      <c r="G210" s="38" t="s">
        <v>161</v>
      </c>
      <c r="H210" s="39">
        <v>0</v>
      </c>
      <c r="I210" s="38" t="s">
        <v>162</v>
      </c>
      <c r="J210" s="39">
        <v>0</v>
      </c>
    </row>
    <row r="211" spans="1:10" x14ac:dyDescent="0.25">
      <c r="A211" s="38"/>
      <c r="B211" s="38"/>
      <c r="C211" s="38"/>
      <c r="D211" s="38"/>
      <c r="E211" s="38" t="s">
        <v>163</v>
      </c>
      <c r="F211" s="39">
        <v>0.13</v>
      </c>
      <c r="G211" s="38"/>
      <c r="H211" s="167" t="s">
        <v>164</v>
      </c>
      <c r="I211" s="167"/>
      <c r="J211" s="39">
        <v>0.67</v>
      </c>
    </row>
    <row r="212" spans="1:10" ht="1.0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</row>
    <row r="213" spans="1:10" ht="18" customHeight="1" x14ac:dyDescent="0.25">
      <c r="A213" s="2"/>
      <c r="B213" s="4" t="s">
        <v>28</v>
      </c>
      <c r="C213" s="2" t="s">
        <v>29</v>
      </c>
      <c r="D213" s="2" t="s">
        <v>10</v>
      </c>
      <c r="E213" s="115" t="s">
        <v>136</v>
      </c>
      <c r="F213" s="115"/>
      <c r="G213" s="3" t="s">
        <v>30</v>
      </c>
      <c r="H213" s="4" t="s">
        <v>11</v>
      </c>
      <c r="I213" s="4" t="s">
        <v>31</v>
      </c>
      <c r="J213" s="4" t="s">
        <v>12</v>
      </c>
    </row>
    <row r="214" spans="1:10" ht="52.05" customHeight="1" x14ac:dyDescent="0.25">
      <c r="A214" s="10" t="s">
        <v>137</v>
      </c>
      <c r="B214" s="12" t="s">
        <v>360</v>
      </c>
      <c r="C214" s="10" t="s">
        <v>37</v>
      </c>
      <c r="D214" s="10" t="s">
        <v>361</v>
      </c>
      <c r="E214" s="172" t="s">
        <v>182</v>
      </c>
      <c r="F214" s="172"/>
      <c r="G214" s="11" t="s">
        <v>186</v>
      </c>
      <c r="H214" s="15">
        <v>1</v>
      </c>
      <c r="I214" s="13">
        <v>2.39</v>
      </c>
      <c r="J214" s="13">
        <v>2.39</v>
      </c>
    </row>
    <row r="215" spans="1:10" ht="52.05" customHeight="1" x14ac:dyDescent="0.25">
      <c r="A215" s="17" t="s">
        <v>139</v>
      </c>
      <c r="B215" s="19" t="s">
        <v>384</v>
      </c>
      <c r="C215" s="17" t="s">
        <v>37</v>
      </c>
      <c r="D215" s="17" t="s">
        <v>385</v>
      </c>
      <c r="E215" s="170" t="s">
        <v>381</v>
      </c>
      <c r="F215" s="170"/>
      <c r="G215" s="18" t="s">
        <v>143</v>
      </c>
      <c r="H215" s="22">
        <v>1</v>
      </c>
      <c r="I215" s="20">
        <v>1.37</v>
      </c>
      <c r="J215" s="20">
        <v>1.37</v>
      </c>
    </row>
    <row r="216" spans="1:10" ht="52.05" customHeight="1" x14ac:dyDescent="0.25">
      <c r="A216" s="17" t="s">
        <v>139</v>
      </c>
      <c r="B216" s="19" t="s">
        <v>386</v>
      </c>
      <c r="C216" s="17" t="s">
        <v>37</v>
      </c>
      <c r="D216" s="17" t="s">
        <v>387</v>
      </c>
      <c r="E216" s="170" t="s">
        <v>381</v>
      </c>
      <c r="F216" s="170"/>
      <c r="G216" s="18" t="s">
        <v>143</v>
      </c>
      <c r="H216" s="22">
        <v>1</v>
      </c>
      <c r="I216" s="20">
        <v>0.48</v>
      </c>
      <c r="J216" s="20">
        <v>0.48</v>
      </c>
    </row>
    <row r="217" spans="1:10" ht="52.05" customHeight="1" x14ac:dyDescent="0.25">
      <c r="A217" s="17" t="s">
        <v>139</v>
      </c>
      <c r="B217" s="19" t="s">
        <v>379</v>
      </c>
      <c r="C217" s="17" t="s">
        <v>37</v>
      </c>
      <c r="D217" s="17" t="s">
        <v>380</v>
      </c>
      <c r="E217" s="170" t="s">
        <v>381</v>
      </c>
      <c r="F217" s="170"/>
      <c r="G217" s="18" t="s">
        <v>143</v>
      </c>
      <c r="H217" s="22">
        <v>1</v>
      </c>
      <c r="I217" s="20">
        <v>0.44</v>
      </c>
      <c r="J217" s="20">
        <v>0.44</v>
      </c>
    </row>
    <row r="218" spans="1:10" ht="39" customHeight="1" x14ac:dyDescent="0.25">
      <c r="A218" s="17" t="s">
        <v>139</v>
      </c>
      <c r="B218" s="19" t="s">
        <v>382</v>
      </c>
      <c r="C218" s="17" t="s">
        <v>37</v>
      </c>
      <c r="D218" s="17" t="s">
        <v>383</v>
      </c>
      <c r="E218" s="170" t="s">
        <v>381</v>
      </c>
      <c r="F218" s="170"/>
      <c r="G218" s="18" t="s">
        <v>143</v>
      </c>
      <c r="H218" s="22">
        <v>1</v>
      </c>
      <c r="I218" s="20">
        <v>0.1</v>
      </c>
      <c r="J218" s="20">
        <v>0.1</v>
      </c>
    </row>
    <row r="219" spans="1:10" x14ac:dyDescent="0.25">
      <c r="A219" s="38"/>
      <c r="B219" s="38"/>
      <c r="C219" s="38"/>
      <c r="D219" s="38"/>
      <c r="E219" s="38" t="s">
        <v>160</v>
      </c>
      <c r="F219" s="39">
        <v>0</v>
      </c>
      <c r="G219" s="38" t="s">
        <v>161</v>
      </c>
      <c r="H219" s="39">
        <v>0</v>
      </c>
      <c r="I219" s="38" t="s">
        <v>162</v>
      </c>
      <c r="J219" s="39">
        <v>0</v>
      </c>
    </row>
    <row r="220" spans="1:10" x14ac:dyDescent="0.25">
      <c r="A220" s="38"/>
      <c r="B220" s="38"/>
      <c r="C220" s="38"/>
      <c r="D220" s="38"/>
      <c r="E220" s="38" t="s">
        <v>163</v>
      </c>
      <c r="F220" s="39">
        <v>0.61</v>
      </c>
      <c r="G220" s="38"/>
      <c r="H220" s="167" t="s">
        <v>164</v>
      </c>
      <c r="I220" s="167"/>
      <c r="J220" s="39">
        <v>3</v>
      </c>
    </row>
    <row r="221" spans="1:10" ht="1.0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</row>
    <row r="222" spans="1:10" ht="18" customHeight="1" x14ac:dyDescent="0.25">
      <c r="A222" s="2"/>
      <c r="B222" s="4" t="s">
        <v>28</v>
      </c>
      <c r="C222" s="2" t="s">
        <v>29</v>
      </c>
      <c r="D222" s="2" t="s">
        <v>10</v>
      </c>
      <c r="E222" s="115" t="s">
        <v>136</v>
      </c>
      <c r="F222" s="115"/>
      <c r="G222" s="3" t="s">
        <v>30</v>
      </c>
      <c r="H222" s="4" t="s">
        <v>11</v>
      </c>
      <c r="I222" s="4" t="s">
        <v>31</v>
      </c>
      <c r="J222" s="4" t="s">
        <v>12</v>
      </c>
    </row>
    <row r="223" spans="1:10" ht="52.05" customHeight="1" x14ac:dyDescent="0.25">
      <c r="A223" s="10" t="s">
        <v>137</v>
      </c>
      <c r="B223" s="12" t="s">
        <v>379</v>
      </c>
      <c r="C223" s="10" t="s">
        <v>37</v>
      </c>
      <c r="D223" s="10" t="s">
        <v>380</v>
      </c>
      <c r="E223" s="172" t="s">
        <v>381</v>
      </c>
      <c r="F223" s="172"/>
      <c r="G223" s="11" t="s">
        <v>143</v>
      </c>
      <c r="H223" s="15">
        <v>1</v>
      </c>
      <c r="I223" s="13">
        <v>0.44</v>
      </c>
      <c r="J223" s="13">
        <v>0.44</v>
      </c>
    </row>
    <row r="224" spans="1:10" ht="39" customHeight="1" x14ac:dyDescent="0.25">
      <c r="A224" s="23" t="s">
        <v>149</v>
      </c>
      <c r="B224" s="25" t="s">
        <v>388</v>
      </c>
      <c r="C224" s="23" t="s">
        <v>37</v>
      </c>
      <c r="D224" s="23" t="s">
        <v>389</v>
      </c>
      <c r="E224" s="166" t="s">
        <v>390</v>
      </c>
      <c r="F224" s="166"/>
      <c r="G224" s="24" t="s">
        <v>226</v>
      </c>
      <c r="H224" s="28">
        <v>6.3999999999999997E-5</v>
      </c>
      <c r="I224" s="26">
        <v>6880.24</v>
      </c>
      <c r="J224" s="26">
        <v>0.44</v>
      </c>
    </row>
    <row r="225" spans="1:10" x14ac:dyDescent="0.25">
      <c r="A225" s="38"/>
      <c r="B225" s="38"/>
      <c r="C225" s="38"/>
      <c r="D225" s="38"/>
      <c r="E225" s="38" t="s">
        <v>160</v>
      </c>
      <c r="F225" s="39">
        <v>0</v>
      </c>
      <c r="G225" s="38" t="s">
        <v>161</v>
      </c>
      <c r="H225" s="39">
        <v>0</v>
      </c>
      <c r="I225" s="38" t="s">
        <v>162</v>
      </c>
      <c r="J225" s="39">
        <v>0</v>
      </c>
    </row>
    <row r="226" spans="1:10" x14ac:dyDescent="0.25">
      <c r="A226" s="38"/>
      <c r="B226" s="38"/>
      <c r="C226" s="38"/>
      <c r="D226" s="38"/>
      <c r="E226" s="38" t="s">
        <v>163</v>
      </c>
      <c r="F226" s="39">
        <v>0.11</v>
      </c>
      <c r="G226" s="38"/>
      <c r="H226" s="167" t="s">
        <v>164</v>
      </c>
      <c r="I226" s="167"/>
      <c r="J226" s="39">
        <v>0.55000000000000004</v>
      </c>
    </row>
    <row r="227" spans="1:10" ht="1.0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</row>
    <row r="228" spans="1:10" ht="18" customHeight="1" x14ac:dyDescent="0.25">
      <c r="A228" s="2"/>
      <c r="B228" s="4" t="s">
        <v>28</v>
      </c>
      <c r="C228" s="2" t="s">
        <v>29</v>
      </c>
      <c r="D228" s="2" t="s">
        <v>10</v>
      </c>
      <c r="E228" s="115" t="s">
        <v>136</v>
      </c>
      <c r="F228" s="115"/>
      <c r="G228" s="3" t="s">
        <v>30</v>
      </c>
      <c r="H228" s="4" t="s">
        <v>11</v>
      </c>
      <c r="I228" s="4" t="s">
        <v>31</v>
      </c>
      <c r="J228" s="4" t="s">
        <v>12</v>
      </c>
    </row>
    <row r="229" spans="1:10" ht="39" customHeight="1" x14ac:dyDescent="0.25">
      <c r="A229" s="10" t="s">
        <v>137</v>
      </c>
      <c r="B229" s="12" t="s">
        <v>382</v>
      </c>
      <c r="C229" s="10" t="s">
        <v>37</v>
      </c>
      <c r="D229" s="10" t="s">
        <v>383</v>
      </c>
      <c r="E229" s="172" t="s">
        <v>381</v>
      </c>
      <c r="F229" s="172"/>
      <c r="G229" s="11" t="s">
        <v>143</v>
      </c>
      <c r="H229" s="15">
        <v>1</v>
      </c>
      <c r="I229" s="13">
        <v>0.1</v>
      </c>
      <c r="J229" s="13">
        <v>0.1</v>
      </c>
    </row>
    <row r="230" spans="1:10" ht="39" customHeight="1" x14ac:dyDescent="0.25">
      <c r="A230" s="23" t="s">
        <v>149</v>
      </c>
      <c r="B230" s="25" t="s">
        <v>388</v>
      </c>
      <c r="C230" s="23" t="s">
        <v>37</v>
      </c>
      <c r="D230" s="23" t="s">
        <v>389</v>
      </c>
      <c r="E230" s="166" t="s">
        <v>390</v>
      </c>
      <c r="F230" s="166"/>
      <c r="G230" s="24" t="s">
        <v>226</v>
      </c>
      <c r="H230" s="28">
        <v>1.4800000000000001E-5</v>
      </c>
      <c r="I230" s="26">
        <v>6880.24</v>
      </c>
      <c r="J230" s="26">
        <v>0.1</v>
      </c>
    </row>
    <row r="231" spans="1:10" x14ac:dyDescent="0.25">
      <c r="A231" s="38"/>
      <c r="B231" s="38"/>
      <c r="C231" s="38"/>
      <c r="D231" s="38"/>
      <c r="E231" s="38" t="s">
        <v>160</v>
      </c>
      <c r="F231" s="39">
        <v>0</v>
      </c>
      <c r="G231" s="38" t="s">
        <v>161</v>
      </c>
      <c r="H231" s="39">
        <v>0</v>
      </c>
      <c r="I231" s="38" t="s">
        <v>162</v>
      </c>
      <c r="J231" s="39">
        <v>0</v>
      </c>
    </row>
    <row r="232" spans="1:10" x14ac:dyDescent="0.25">
      <c r="A232" s="38"/>
      <c r="B232" s="38"/>
      <c r="C232" s="38"/>
      <c r="D232" s="38"/>
      <c r="E232" s="38" t="s">
        <v>163</v>
      </c>
      <c r="F232" s="39">
        <v>0.02</v>
      </c>
      <c r="G232" s="38"/>
      <c r="H232" s="167" t="s">
        <v>164</v>
      </c>
      <c r="I232" s="167"/>
      <c r="J232" s="39">
        <v>0.12</v>
      </c>
    </row>
    <row r="233" spans="1:10" ht="1.0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</row>
    <row r="234" spans="1:10" ht="18" customHeight="1" x14ac:dyDescent="0.25">
      <c r="A234" s="2"/>
      <c r="B234" s="4" t="s">
        <v>28</v>
      </c>
      <c r="C234" s="2" t="s">
        <v>29</v>
      </c>
      <c r="D234" s="2" t="s">
        <v>10</v>
      </c>
      <c r="E234" s="115" t="s">
        <v>136</v>
      </c>
      <c r="F234" s="115"/>
      <c r="G234" s="3" t="s">
        <v>30</v>
      </c>
      <c r="H234" s="4" t="s">
        <v>11</v>
      </c>
      <c r="I234" s="4" t="s">
        <v>31</v>
      </c>
      <c r="J234" s="4" t="s">
        <v>12</v>
      </c>
    </row>
    <row r="235" spans="1:10" ht="52.05" customHeight="1" x14ac:dyDescent="0.25">
      <c r="A235" s="10" t="s">
        <v>137</v>
      </c>
      <c r="B235" s="12" t="s">
        <v>386</v>
      </c>
      <c r="C235" s="10" t="s">
        <v>37</v>
      </c>
      <c r="D235" s="10" t="s">
        <v>387</v>
      </c>
      <c r="E235" s="172" t="s">
        <v>381</v>
      </c>
      <c r="F235" s="172"/>
      <c r="G235" s="11" t="s">
        <v>143</v>
      </c>
      <c r="H235" s="15">
        <v>1</v>
      </c>
      <c r="I235" s="13">
        <v>0.48</v>
      </c>
      <c r="J235" s="13">
        <v>0.48</v>
      </c>
    </row>
    <row r="236" spans="1:10" ht="39" customHeight="1" x14ac:dyDescent="0.25">
      <c r="A236" s="23" t="s">
        <v>149</v>
      </c>
      <c r="B236" s="25" t="s">
        <v>388</v>
      </c>
      <c r="C236" s="23" t="s">
        <v>37</v>
      </c>
      <c r="D236" s="23" t="s">
        <v>389</v>
      </c>
      <c r="E236" s="166" t="s">
        <v>390</v>
      </c>
      <c r="F236" s="166"/>
      <c r="G236" s="24" t="s">
        <v>226</v>
      </c>
      <c r="H236" s="28">
        <v>6.9999999999999994E-5</v>
      </c>
      <c r="I236" s="26">
        <v>6880.24</v>
      </c>
      <c r="J236" s="26">
        <v>0.48</v>
      </c>
    </row>
    <row r="237" spans="1:10" x14ac:dyDescent="0.25">
      <c r="A237" s="38"/>
      <c r="B237" s="38"/>
      <c r="C237" s="38"/>
      <c r="D237" s="38"/>
      <c r="E237" s="38" t="s">
        <v>160</v>
      </c>
      <c r="F237" s="39">
        <v>0</v>
      </c>
      <c r="G237" s="38" t="s">
        <v>161</v>
      </c>
      <c r="H237" s="39">
        <v>0</v>
      </c>
      <c r="I237" s="38" t="s">
        <v>162</v>
      </c>
      <c r="J237" s="39">
        <v>0</v>
      </c>
    </row>
    <row r="238" spans="1:10" x14ac:dyDescent="0.25">
      <c r="A238" s="38"/>
      <c r="B238" s="38"/>
      <c r="C238" s="38"/>
      <c r="D238" s="38"/>
      <c r="E238" s="38" t="s">
        <v>163</v>
      </c>
      <c r="F238" s="39">
        <v>0.12</v>
      </c>
      <c r="G238" s="38"/>
      <c r="H238" s="167" t="s">
        <v>164</v>
      </c>
      <c r="I238" s="167"/>
      <c r="J238" s="39">
        <v>0.6</v>
      </c>
    </row>
    <row r="239" spans="1:10" ht="1.0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</row>
    <row r="240" spans="1:10" ht="18" customHeight="1" x14ac:dyDescent="0.25">
      <c r="A240" s="2"/>
      <c r="B240" s="4" t="s">
        <v>28</v>
      </c>
      <c r="C240" s="2" t="s">
        <v>29</v>
      </c>
      <c r="D240" s="2" t="s">
        <v>10</v>
      </c>
      <c r="E240" s="115" t="s">
        <v>136</v>
      </c>
      <c r="F240" s="115"/>
      <c r="G240" s="3" t="s">
        <v>30</v>
      </c>
      <c r="H240" s="4" t="s">
        <v>11</v>
      </c>
      <c r="I240" s="4" t="s">
        <v>31</v>
      </c>
      <c r="J240" s="4" t="s">
        <v>12</v>
      </c>
    </row>
    <row r="241" spans="1:10" ht="52.05" customHeight="1" x14ac:dyDescent="0.25">
      <c r="A241" s="10" t="s">
        <v>137</v>
      </c>
      <c r="B241" s="12" t="s">
        <v>384</v>
      </c>
      <c r="C241" s="10" t="s">
        <v>37</v>
      </c>
      <c r="D241" s="10" t="s">
        <v>385</v>
      </c>
      <c r="E241" s="172" t="s">
        <v>381</v>
      </c>
      <c r="F241" s="172"/>
      <c r="G241" s="11" t="s">
        <v>143</v>
      </c>
      <c r="H241" s="15">
        <v>1</v>
      </c>
      <c r="I241" s="13">
        <v>1.37</v>
      </c>
      <c r="J241" s="13">
        <v>1.37</v>
      </c>
    </row>
    <row r="242" spans="1:10" ht="25.95" customHeight="1" x14ac:dyDescent="0.25">
      <c r="A242" s="23" t="s">
        <v>149</v>
      </c>
      <c r="B242" s="25" t="s">
        <v>391</v>
      </c>
      <c r="C242" s="23" t="s">
        <v>37</v>
      </c>
      <c r="D242" s="23" t="s">
        <v>392</v>
      </c>
      <c r="E242" s="166" t="s">
        <v>393</v>
      </c>
      <c r="F242" s="166"/>
      <c r="G242" s="24" t="s">
        <v>394</v>
      </c>
      <c r="H242" s="28">
        <v>1.25</v>
      </c>
      <c r="I242" s="26">
        <v>1.1000000000000001</v>
      </c>
      <c r="J242" s="26">
        <v>1.37</v>
      </c>
    </row>
    <row r="243" spans="1:10" x14ac:dyDescent="0.25">
      <c r="A243" s="38"/>
      <c r="B243" s="38"/>
      <c r="C243" s="38"/>
      <c r="D243" s="38"/>
      <c r="E243" s="38" t="s">
        <v>160</v>
      </c>
      <c r="F243" s="39">
        <v>0</v>
      </c>
      <c r="G243" s="38" t="s">
        <v>161</v>
      </c>
      <c r="H243" s="39">
        <v>0</v>
      </c>
      <c r="I243" s="38" t="s">
        <v>162</v>
      </c>
      <c r="J243" s="39">
        <v>0</v>
      </c>
    </row>
    <row r="244" spans="1:10" x14ac:dyDescent="0.25">
      <c r="A244" s="38"/>
      <c r="B244" s="38"/>
      <c r="C244" s="38"/>
      <c r="D244" s="38"/>
      <c r="E244" s="38" t="s">
        <v>163</v>
      </c>
      <c r="F244" s="39">
        <v>0.35</v>
      </c>
      <c r="G244" s="38"/>
      <c r="H244" s="167" t="s">
        <v>164</v>
      </c>
      <c r="I244" s="167"/>
      <c r="J244" s="39">
        <v>1.72</v>
      </c>
    </row>
    <row r="245" spans="1:10" ht="1.0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</row>
    <row r="246" spans="1:10" ht="18" customHeight="1" x14ac:dyDescent="0.25">
      <c r="A246" s="2"/>
      <c r="B246" s="4" t="s">
        <v>28</v>
      </c>
      <c r="C246" s="2" t="s">
        <v>29</v>
      </c>
      <c r="D246" s="2" t="s">
        <v>10</v>
      </c>
      <c r="E246" s="115" t="s">
        <v>136</v>
      </c>
      <c r="F246" s="115"/>
      <c r="G246" s="3" t="s">
        <v>30</v>
      </c>
      <c r="H246" s="4" t="s">
        <v>11</v>
      </c>
      <c r="I246" s="4" t="s">
        <v>31</v>
      </c>
      <c r="J246" s="4" t="s">
        <v>12</v>
      </c>
    </row>
    <row r="247" spans="1:10" ht="52.05" customHeight="1" x14ac:dyDescent="0.25">
      <c r="A247" s="10" t="s">
        <v>137</v>
      </c>
      <c r="B247" s="12" t="s">
        <v>395</v>
      </c>
      <c r="C247" s="10" t="s">
        <v>37</v>
      </c>
      <c r="D247" s="10" t="s">
        <v>396</v>
      </c>
      <c r="E247" s="172" t="s">
        <v>182</v>
      </c>
      <c r="F247" s="172"/>
      <c r="G247" s="11" t="s">
        <v>183</v>
      </c>
      <c r="H247" s="15">
        <v>1</v>
      </c>
      <c r="I247" s="13">
        <v>2.2000000000000002</v>
      </c>
      <c r="J247" s="13">
        <v>2.2000000000000002</v>
      </c>
    </row>
    <row r="248" spans="1:10" ht="52.05" customHeight="1" x14ac:dyDescent="0.25">
      <c r="A248" s="17" t="s">
        <v>139</v>
      </c>
      <c r="B248" s="19" t="s">
        <v>397</v>
      </c>
      <c r="C248" s="17" t="s">
        <v>37</v>
      </c>
      <c r="D248" s="17" t="s">
        <v>398</v>
      </c>
      <c r="E248" s="170" t="s">
        <v>381</v>
      </c>
      <c r="F248" s="170"/>
      <c r="G248" s="18" t="s">
        <v>143</v>
      </c>
      <c r="H248" s="22">
        <v>1</v>
      </c>
      <c r="I248" s="20">
        <v>1.79</v>
      </c>
      <c r="J248" s="20">
        <v>1.79</v>
      </c>
    </row>
    <row r="249" spans="1:10" ht="39" customHeight="1" x14ac:dyDescent="0.25">
      <c r="A249" s="17" t="s">
        <v>139</v>
      </c>
      <c r="B249" s="19" t="s">
        <v>399</v>
      </c>
      <c r="C249" s="17" t="s">
        <v>37</v>
      </c>
      <c r="D249" s="17" t="s">
        <v>400</v>
      </c>
      <c r="E249" s="170" t="s">
        <v>381</v>
      </c>
      <c r="F249" s="170"/>
      <c r="G249" s="18" t="s">
        <v>143</v>
      </c>
      <c r="H249" s="22">
        <v>1</v>
      </c>
      <c r="I249" s="20">
        <v>0.41</v>
      </c>
      <c r="J249" s="20">
        <v>0.41</v>
      </c>
    </row>
    <row r="250" spans="1:10" x14ac:dyDescent="0.25">
      <c r="A250" s="38"/>
      <c r="B250" s="38"/>
      <c r="C250" s="38"/>
      <c r="D250" s="38"/>
      <c r="E250" s="38" t="s">
        <v>160</v>
      </c>
      <c r="F250" s="39">
        <v>0</v>
      </c>
      <c r="G250" s="38" t="s">
        <v>161</v>
      </c>
      <c r="H250" s="39">
        <v>0</v>
      </c>
      <c r="I250" s="38" t="s">
        <v>162</v>
      </c>
      <c r="J250" s="39">
        <v>0</v>
      </c>
    </row>
    <row r="251" spans="1:10" x14ac:dyDescent="0.25">
      <c r="A251" s="38"/>
      <c r="B251" s="38"/>
      <c r="C251" s="38"/>
      <c r="D251" s="38"/>
      <c r="E251" s="38" t="s">
        <v>163</v>
      </c>
      <c r="F251" s="39">
        <v>0.56000000000000005</v>
      </c>
      <c r="G251" s="38"/>
      <c r="H251" s="167" t="s">
        <v>164</v>
      </c>
      <c r="I251" s="167"/>
      <c r="J251" s="39">
        <v>2.76</v>
      </c>
    </row>
    <row r="252" spans="1:10" ht="1.0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</row>
    <row r="253" spans="1:10" ht="18" customHeight="1" x14ac:dyDescent="0.25">
      <c r="A253" s="2"/>
      <c r="B253" s="4" t="s">
        <v>28</v>
      </c>
      <c r="C253" s="2" t="s">
        <v>29</v>
      </c>
      <c r="D253" s="2" t="s">
        <v>10</v>
      </c>
      <c r="E253" s="115" t="s">
        <v>136</v>
      </c>
      <c r="F253" s="115"/>
      <c r="G253" s="3" t="s">
        <v>30</v>
      </c>
      <c r="H253" s="4" t="s">
        <v>11</v>
      </c>
      <c r="I253" s="4" t="s">
        <v>31</v>
      </c>
      <c r="J253" s="4" t="s">
        <v>12</v>
      </c>
    </row>
    <row r="254" spans="1:10" ht="52.05" customHeight="1" x14ac:dyDescent="0.25">
      <c r="A254" s="10" t="s">
        <v>137</v>
      </c>
      <c r="B254" s="12" t="s">
        <v>401</v>
      </c>
      <c r="C254" s="10" t="s">
        <v>37</v>
      </c>
      <c r="D254" s="10" t="s">
        <v>402</v>
      </c>
      <c r="E254" s="172" t="s">
        <v>182</v>
      </c>
      <c r="F254" s="172"/>
      <c r="G254" s="11" t="s">
        <v>186</v>
      </c>
      <c r="H254" s="15">
        <v>1</v>
      </c>
      <c r="I254" s="13">
        <v>6.9</v>
      </c>
      <c r="J254" s="13">
        <v>6.9</v>
      </c>
    </row>
    <row r="255" spans="1:10" ht="39" customHeight="1" x14ac:dyDescent="0.25">
      <c r="A255" s="17" t="s">
        <v>139</v>
      </c>
      <c r="B255" s="19" t="s">
        <v>399</v>
      </c>
      <c r="C255" s="17" t="s">
        <v>37</v>
      </c>
      <c r="D255" s="17" t="s">
        <v>400</v>
      </c>
      <c r="E255" s="170" t="s">
        <v>381</v>
      </c>
      <c r="F255" s="170"/>
      <c r="G255" s="18" t="s">
        <v>143</v>
      </c>
      <c r="H255" s="22">
        <v>1</v>
      </c>
      <c r="I255" s="20">
        <v>0.41</v>
      </c>
      <c r="J255" s="20">
        <v>0.41</v>
      </c>
    </row>
    <row r="256" spans="1:10" ht="52.05" customHeight="1" x14ac:dyDescent="0.25">
      <c r="A256" s="17" t="s">
        <v>139</v>
      </c>
      <c r="B256" s="19" t="s">
        <v>403</v>
      </c>
      <c r="C256" s="17" t="s">
        <v>37</v>
      </c>
      <c r="D256" s="17" t="s">
        <v>404</v>
      </c>
      <c r="E256" s="170" t="s">
        <v>381</v>
      </c>
      <c r="F256" s="170"/>
      <c r="G256" s="18" t="s">
        <v>143</v>
      </c>
      <c r="H256" s="22">
        <v>1</v>
      </c>
      <c r="I256" s="20">
        <v>1.95</v>
      </c>
      <c r="J256" s="20">
        <v>1.95</v>
      </c>
    </row>
    <row r="257" spans="1:10" ht="52.05" customHeight="1" x14ac:dyDescent="0.25">
      <c r="A257" s="17" t="s">
        <v>139</v>
      </c>
      <c r="B257" s="19" t="s">
        <v>397</v>
      </c>
      <c r="C257" s="17" t="s">
        <v>37</v>
      </c>
      <c r="D257" s="17" t="s">
        <v>398</v>
      </c>
      <c r="E257" s="170" t="s">
        <v>381</v>
      </c>
      <c r="F257" s="170"/>
      <c r="G257" s="18" t="s">
        <v>143</v>
      </c>
      <c r="H257" s="22">
        <v>1</v>
      </c>
      <c r="I257" s="20">
        <v>1.79</v>
      </c>
      <c r="J257" s="20">
        <v>1.79</v>
      </c>
    </row>
    <row r="258" spans="1:10" ht="52.05" customHeight="1" x14ac:dyDescent="0.25">
      <c r="A258" s="17" t="s">
        <v>139</v>
      </c>
      <c r="B258" s="19" t="s">
        <v>405</v>
      </c>
      <c r="C258" s="17" t="s">
        <v>37</v>
      </c>
      <c r="D258" s="17" t="s">
        <v>406</v>
      </c>
      <c r="E258" s="170" t="s">
        <v>381</v>
      </c>
      <c r="F258" s="170"/>
      <c r="G258" s="18" t="s">
        <v>143</v>
      </c>
      <c r="H258" s="22">
        <v>1</v>
      </c>
      <c r="I258" s="20">
        <v>2.75</v>
      </c>
      <c r="J258" s="20">
        <v>2.75</v>
      </c>
    </row>
    <row r="259" spans="1:10" x14ac:dyDescent="0.25">
      <c r="A259" s="38"/>
      <c r="B259" s="38"/>
      <c r="C259" s="38"/>
      <c r="D259" s="38"/>
      <c r="E259" s="38" t="s">
        <v>160</v>
      </c>
      <c r="F259" s="39">
        <v>0</v>
      </c>
      <c r="G259" s="38" t="s">
        <v>161</v>
      </c>
      <c r="H259" s="39">
        <v>0</v>
      </c>
      <c r="I259" s="38" t="s">
        <v>162</v>
      </c>
      <c r="J259" s="39">
        <v>0</v>
      </c>
    </row>
    <row r="260" spans="1:10" x14ac:dyDescent="0.25">
      <c r="A260" s="38"/>
      <c r="B260" s="38"/>
      <c r="C260" s="38"/>
      <c r="D260" s="38"/>
      <c r="E260" s="38" t="s">
        <v>163</v>
      </c>
      <c r="F260" s="39">
        <v>1.76</v>
      </c>
      <c r="G260" s="38"/>
      <c r="H260" s="167" t="s">
        <v>164</v>
      </c>
      <c r="I260" s="167"/>
      <c r="J260" s="39">
        <v>8.66</v>
      </c>
    </row>
    <row r="261" spans="1:10" ht="1.0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</row>
    <row r="262" spans="1:10" ht="18" customHeight="1" x14ac:dyDescent="0.25">
      <c r="A262" s="2"/>
      <c r="B262" s="4" t="s">
        <v>28</v>
      </c>
      <c r="C262" s="2" t="s">
        <v>29</v>
      </c>
      <c r="D262" s="2" t="s">
        <v>10</v>
      </c>
      <c r="E262" s="115" t="s">
        <v>136</v>
      </c>
      <c r="F262" s="115"/>
      <c r="G262" s="3" t="s">
        <v>30</v>
      </c>
      <c r="H262" s="4" t="s">
        <v>11</v>
      </c>
      <c r="I262" s="4" t="s">
        <v>31</v>
      </c>
      <c r="J262" s="4" t="s">
        <v>12</v>
      </c>
    </row>
    <row r="263" spans="1:10" ht="52.05" customHeight="1" x14ac:dyDescent="0.25">
      <c r="A263" s="10" t="s">
        <v>137</v>
      </c>
      <c r="B263" s="12" t="s">
        <v>397</v>
      </c>
      <c r="C263" s="10" t="s">
        <v>37</v>
      </c>
      <c r="D263" s="10" t="s">
        <v>398</v>
      </c>
      <c r="E263" s="172" t="s">
        <v>381</v>
      </c>
      <c r="F263" s="172"/>
      <c r="G263" s="11" t="s">
        <v>143</v>
      </c>
      <c r="H263" s="15">
        <v>1</v>
      </c>
      <c r="I263" s="13">
        <v>1.79</v>
      </c>
      <c r="J263" s="13">
        <v>1.79</v>
      </c>
    </row>
    <row r="264" spans="1:10" ht="39" customHeight="1" x14ac:dyDescent="0.25">
      <c r="A264" s="23" t="s">
        <v>149</v>
      </c>
      <c r="B264" s="25" t="s">
        <v>407</v>
      </c>
      <c r="C264" s="23" t="s">
        <v>37</v>
      </c>
      <c r="D264" s="23" t="s">
        <v>408</v>
      </c>
      <c r="E264" s="166" t="s">
        <v>390</v>
      </c>
      <c r="F264" s="166"/>
      <c r="G264" s="24" t="s">
        <v>226</v>
      </c>
      <c r="H264" s="28">
        <v>6.3999999999999997E-5</v>
      </c>
      <c r="I264" s="26">
        <v>27987.41</v>
      </c>
      <c r="J264" s="26">
        <v>1.79</v>
      </c>
    </row>
    <row r="265" spans="1:10" x14ac:dyDescent="0.25">
      <c r="A265" s="38"/>
      <c r="B265" s="38"/>
      <c r="C265" s="38"/>
      <c r="D265" s="38"/>
      <c r="E265" s="38" t="s">
        <v>160</v>
      </c>
      <c r="F265" s="39">
        <v>0</v>
      </c>
      <c r="G265" s="38" t="s">
        <v>161</v>
      </c>
      <c r="H265" s="39">
        <v>0</v>
      </c>
      <c r="I265" s="38" t="s">
        <v>162</v>
      </c>
      <c r="J265" s="39">
        <v>0</v>
      </c>
    </row>
    <row r="266" spans="1:10" x14ac:dyDescent="0.25">
      <c r="A266" s="38"/>
      <c r="B266" s="38"/>
      <c r="C266" s="38"/>
      <c r="D266" s="38"/>
      <c r="E266" s="38" t="s">
        <v>163</v>
      </c>
      <c r="F266" s="39">
        <v>0.45</v>
      </c>
      <c r="G266" s="38"/>
      <c r="H266" s="167" t="s">
        <v>164</v>
      </c>
      <c r="I266" s="167"/>
      <c r="J266" s="39">
        <v>2.2400000000000002</v>
      </c>
    </row>
    <row r="267" spans="1:10" ht="1.0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</row>
    <row r="268" spans="1:10" ht="18" customHeight="1" x14ac:dyDescent="0.25">
      <c r="A268" s="2"/>
      <c r="B268" s="4" t="s">
        <v>28</v>
      </c>
      <c r="C268" s="2" t="s">
        <v>29</v>
      </c>
      <c r="D268" s="2" t="s">
        <v>10</v>
      </c>
      <c r="E268" s="115" t="s">
        <v>136</v>
      </c>
      <c r="F268" s="115"/>
      <c r="G268" s="3" t="s">
        <v>30</v>
      </c>
      <c r="H268" s="4" t="s">
        <v>11</v>
      </c>
      <c r="I268" s="4" t="s">
        <v>31</v>
      </c>
      <c r="J268" s="4" t="s">
        <v>12</v>
      </c>
    </row>
    <row r="269" spans="1:10" ht="39" customHeight="1" x14ac:dyDescent="0.25">
      <c r="A269" s="10" t="s">
        <v>137</v>
      </c>
      <c r="B269" s="12" t="s">
        <v>399</v>
      </c>
      <c r="C269" s="10" t="s">
        <v>37</v>
      </c>
      <c r="D269" s="10" t="s">
        <v>400</v>
      </c>
      <c r="E269" s="172" t="s">
        <v>381</v>
      </c>
      <c r="F269" s="172"/>
      <c r="G269" s="11" t="s">
        <v>143</v>
      </c>
      <c r="H269" s="15">
        <v>1</v>
      </c>
      <c r="I269" s="13">
        <v>0.41</v>
      </c>
      <c r="J269" s="13">
        <v>0.41</v>
      </c>
    </row>
    <row r="270" spans="1:10" ht="39" customHeight="1" x14ac:dyDescent="0.25">
      <c r="A270" s="23" t="s">
        <v>149</v>
      </c>
      <c r="B270" s="25" t="s">
        <v>407</v>
      </c>
      <c r="C270" s="23" t="s">
        <v>37</v>
      </c>
      <c r="D270" s="23" t="s">
        <v>408</v>
      </c>
      <c r="E270" s="166" t="s">
        <v>390</v>
      </c>
      <c r="F270" s="166"/>
      <c r="G270" s="24" t="s">
        <v>226</v>
      </c>
      <c r="H270" s="28">
        <v>1.4800000000000001E-5</v>
      </c>
      <c r="I270" s="26">
        <v>27987.41</v>
      </c>
      <c r="J270" s="26">
        <v>0.41</v>
      </c>
    </row>
    <row r="271" spans="1:10" x14ac:dyDescent="0.25">
      <c r="A271" s="38"/>
      <c r="B271" s="38"/>
      <c r="C271" s="38"/>
      <c r="D271" s="38"/>
      <c r="E271" s="38" t="s">
        <v>160</v>
      </c>
      <c r="F271" s="39">
        <v>0</v>
      </c>
      <c r="G271" s="38" t="s">
        <v>161</v>
      </c>
      <c r="H271" s="39">
        <v>0</v>
      </c>
      <c r="I271" s="38" t="s">
        <v>162</v>
      </c>
      <c r="J271" s="39">
        <v>0</v>
      </c>
    </row>
    <row r="272" spans="1:10" x14ac:dyDescent="0.25">
      <c r="A272" s="38"/>
      <c r="B272" s="38"/>
      <c r="C272" s="38"/>
      <c r="D272" s="38"/>
      <c r="E272" s="38" t="s">
        <v>163</v>
      </c>
      <c r="F272" s="39">
        <v>0.1</v>
      </c>
      <c r="G272" s="38"/>
      <c r="H272" s="167" t="s">
        <v>164</v>
      </c>
      <c r="I272" s="167"/>
      <c r="J272" s="39">
        <v>0.51</v>
      </c>
    </row>
    <row r="273" spans="1:10" ht="1.0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</row>
    <row r="274" spans="1:10" ht="18" customHeight="1" x14ac:dyDescent="0.25">
      <c r="A274" s="2"/>
      <c r="B274" s="4" t="s">
        <v>28</v>
      </c>
      <c r="C274" s="2" t="s">
        <v>29</v>
      </c>
      <c r="D274" s="2" t="s">
        <v>10</v>
      </c>
      <c r="E274" s="115" t="s">
        <v>136</v>
      </c>
      <c r="F274" s="115"/>
      <c r="G274" s="3" t="s">
        <v>30</v>
      </c>
      <c r="H274" s="4" t="s">
        <v>11</v>
      </c>
      <c r="I274" s="4" t="s">
        <v>31</v>
      </c>
      <c r="J274" s="4" t="s">
        <v>12</v>
      </c>
    </row>
    <row r="275" spans="1:10" ht="52.05" customHeight="1" x14ac:dyDescent="0.25">
      <c r="A275" s="10" t="s">
        <v>137</v>
      </c>
      <c r="B275" s="12" t="s">
        <v>403</v>
      </c>
      <c r="C275" s="10" t="s">
        <v>37</v>
      </c>
      <c r="D275" s="10" t="s">
        <v>404</v>
      </c>
      <c r="E275" s="172" t="s">
        <v>381</v>
      </c>
      <c r="F275" s="172"/>
      <c r="G275" s="11" t="s">
        <v>143</v>
      </c>
      <c r="H275" s="15">
        <v>1</v>
      </c>
      <c r="I275" s="13">
        <v>1.95</v>
      </c>
      <c r="J275" s="13">
        <v>1.95</v>
      </c>
    </row>
    <row r="276" spans="1:10" ht="39" customHeight="1" x14ac:dyDescent="0.25">
      <c r="A276" s="23" t="s">
        <v>149</v>
      </c>
      <c r="B276" s="25" t="s">
        <v>407</v>
      </c>
      <c r="C276" s="23" t="s">
        <v>37</v>
      </c>
      <c r="D276" s="23" t="s">
        <v>408</v>
      </c>
      <c r="E276" s="166" t="s">
        <v>390</v>
      </c>
      <c r="F276" s="166"/>
      <c r="G276" s="24" t="s">
        <v>226</v>
      </c>
      <c r="H276" s="28">
        <v>6.9999999999999994E-5</v>
      </c>
      <c r="I276" s="26">
        <v>27987.41</v>
      </c>
      <c r="J276" s="26">
        <v>1.95</v>
      </c>
    </row>
    <row r="277" spans="1:10" x14ac:dyDescent="0.25">
      <c r="A277" s="38"/>
      <c r="B277" s="38"/>
      <c r="C277" s="38"/>
      <c r="D277" s="38"/>
      <c r="E277" s="38" t="s">
        <v>160</v>
      </c>
      <c r="F277" s="39">
        <v>0</v>
      </c>
      <c r="G277" s="38" t="s">
        <v>161</v>
      </c>
      <c r="H277" s="39">
        <v>0</v>
      </c>
      <c r="I277" s="38" t="s">
        <v>162</v>
      </c>
      <c r="J277" s="39">
        <v>0</v>
      </c>
    </row>
    <row r="278" spans="1:10" x14ac:dyDescent="0.25">
      <c r="A278" s="38"/>
      <c r="B278" s="38"/>
      <c r="C278" s="38"/>
      <c r="D278" s="38"/>
      <c r="E278" s="38" t="s">
        <v>163</v>
      </c>
      <c r="F278" s="39">
        <v>0.49</v>
      </c>
      <c r="G278" s="38"/>
      <c r="H278" s="167" t="s">
        <v>164</v>
      </c>
      <c r="I278" s="167"/>
      <c r="J278" s="39">
        <v>2.44</v>
      </c>
    </row>
    <row r="279" spans="1:10" ht="1.0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</row>
    <row r="280" spans="1:10" ht="18" customHeight="1" x14ac:dyDescent="0.25">
      <c r="A280" s="2"/>
      <c r="B280" s="4" t="s">
        <v>28</v>
      </c>
      <c r="C280" s="2" t="s">
        <v>29</v>
      </c>
      <c r="D280" s="2" t="s">
        <v>10</v>
      </c>
      <c r="E280" s="115" t="s">
        <v>136</v>
      </c>
      <c r="F280" s="115"/>
      <c r="G280" s="3" t="s">
        <v>30</v>
      </c>
      <c r="H280" s="4" t="s">
        <v>11</v>
      </c>
      <c r="I280" s="4" t="s">
        <v>31</v>
      </c>
      <c r="J280" s="4" t="s">
        <v>12</v>
      </c>
    </row>
    <row r="281" spans="1:10" ht="52.05" customHeight="1" x14ac:dyDescent="0.25">
      <c r="A281" s="10" t="s">
        <v>137</v>
      </c>
      <c r="B281" s="12" t="s">
        <v>405</v>
      </c>
      <c r="C281" s="10" t="s">
        <v>37</v>
      </c>
      <c r="D281" s="10" t="s">
        <v>406</v>
      </c>
      <c r="E281" s="172" t="s">
        <v>381</v>
      </c>
      <c r="F281" s="172"/>
      <c r="G281" s="11" t="s">
        <v>143</v>
      </c>
      <c r="H281" s="15">
        <v>1</v>
      </c>
      <c r="I281" s="13">
        <v>2.75</v>
      </c>
      <c r="J281" s="13">
        <v>2.75</v>
      </c>
    </row>
    <row r="282" spans="1:10" ht="25.95" customHeight="1" x14ac:dyDescent="0.25">
      <c r="A282" s="23" t="s">
        <v>149</v>
      </c>
      <c r="B282" s="25" t="s">
        <v>391</v>
      </c>
      <c r="C282" s="23" t="s">
        <v>37</v>
      </c>
      <c r="D282" s="23" t="s">
        <v>392</v>
      </c>
      <c r="E282" s="166" t="s">
        <v>393</v>
      </c>
      <c r="F282" s="166"/>
      <c r="G282" s="24" t="s">
        <v>394</v>
      </c>
      <c r="H282" s="28">
        <v>2.5</v>
      </c>
      <c r="I282" s="26">
        <v>1.1000000000000001</v>
      </c>
      <c r="J282" s="26">
        <v>2.75</v>
      </c>
    </row>
    <row r="283" spans="1:10" x14ac:dyDescent="0.25">
      <c r="A283" s="38"/>
      <c r="B283" s="38"/>
      <c r="C283" s="38"/>
      <c r="D283" s="38"/>
      <c r="E283" s="38" t="s">
        <v>160</v>
      </c>
      <c r="F283" s="39">
        <v>0</v>
      </c>
      <c r="G283" s="38" t="s">
        <v>161</v>
      </c>
      <c r="H283" s="39">
        <v>0</v>
      </c>
      <c r="I283" s="38" t="s">
        <v>162</v>
      </c>
      <c r="J283" s="39">
        <v>0</v>
      </c>
    </row>
    <row r="284" spans="1:10" x14ac:dyDescent="0.25">
      <c r="A284" s="38"/>
      <c r="B284" s="38"/>
      <c r="C284" s="38"/>
      <c r="D284" s="38"/>
      <c r="E284" s="38" t="s">
        <v>163</v>
      </c>
      <c r="F284" s="39">
        <v>0.7</v>
      </c>
      <c r="G284" s="38"/>
      <c r="H284" s="167" t="s">
        <v>164</v>
      </c>
      <c r="I284" s="167"/>
      <c r="J284" s="39">
        <v>3.45</v>
      </c>
    </row>
    <row r="285" spans="1:10" ht="1.0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</row>
    <row r="286" spans="1:10" ht="18" customHeight="1" x14ac:dyDescent="0.25">
      <c r="A286" s="2"/>
      <c r="B286" s="4" t="s">
        <v>28</v>
      </c>
      <c r="C286" s="2" t="s">
        <v>29</v>
      </c>
      <c r="D286" s="2" t="s">
        <v>10</v>
      </c>
      <c r="E286" s="115" t="s">
        <v>136</v>
      </c>
      <c r="F286" s="115"/>
      <c r="G286" s="3" t="s">
        <v>30</v>
      </c>
      <c r="H286" s="4" t="s">
        <v>11</v>
      </c>
      <c r="I286" s="4" t="s">
        <v>31</v>
      </c>
      <c r="J286" s="4" t="s">
        <v>12</v>
      </c>
    </row>
    <row r="287" spans="1:10" ht="24" customHeight="1" x14ac:dyDescent="0.25">
      <c r="A287" s="10" t="s">
        <v>137</v>
      </c>
      <c r="B287" s="12" t="s">
        <v>197</v>
      </c>
      <c r="C287" s="10" t="s">
        <v>37</v>
      </c>
      <c r="D287" s="10" t="s">
        <v>198</v>
      </c>
      <c r="E287" s="172" t="s">
        <v>142</v>
      </c>
      <c r="F287" s="172"/>
      <c r="G287" s="11" t="s">
        <v>143</v>
      </c>
      <c r="H287" s="15">
        <v>1</v>
      </c>
      <c r="I287" s="13">
        <v>27.63</v>
      </c>
      <c r="J287" s="13">
        <v>27.63</v>
      </c>
    </row>
    <row r="288" spans="1:10" ht="25.95" customHeight="1" x14ac:dyDescent="0.25">
      <c r="A288" s="17" t="s">
        <v>139</v>
      </c>
      <c r="B288" s="19" t="s">
        <v>409</v>
      </c>
      <c r="C288" s="17" t="s">
        <v>37</v>
      </c>
      <c r="D288" s="17" t="s">
        <v>410</v>
      </c>
      <c r="E288" s="170" t="s">
        <v>142</v>
      </c>
      <c r="F288" s="170"/>
      <c r="G288" s="18" t="s">
        <v>143</v>
      </c>
      <c r="H288" s="22">
        <v>1</v>
      </c>
      <c r="I288" s="20">
        <v>0.23</v>
      </c>
      <c r="J288" s="20">
        <v>0.23</v>
      </c>
    </row>
    <row r="289" spans="1:10" ht="25.95" customHeight="1" x14ac:dyDescent="0.25">
      <c r="A289" s="23" t="s">
        <v>149</v>
      </c>
      <c r="B289" s="25" t="s">
        <v>371</v>
      </c>
      <c r="C289" s="23" t="s">
        <v>37</v>
      </c>
      <c r="D289" s="23" t="s">
        <v>372</v>
      </c>
      <c r="E289" s="166" t="s">
        <v>366</v>
      </c>
      <c r="F289" s="166"/>
      <c r="G289" s="24" t="s">
        <v>143</v>
      </c>
      <c r="H289" s="28">
        <v>1</v>
      </c>
      <c r="I289" s="26">
        <v>1.42</v>
      </c>
      <c r="J289" s="26">
        <v>1.42</v>
      </c>
    </row>
    <row r="290" spans="1:10" ht="25.95" customHeight="1" x14ac:dyDescent="0.25">
      <c r="A290" s="23" t="s">
        <v>149</v>
      </c>
      <c r="B290" s="25" t="s">
        <v>369</v>
      </c>
      <c r="C290" s="23" t="s">
        <v>37</v>
      </c>
      <c r="D290" s="23" t="s">
        <v>370</v>
      </c>
      <c r="E290" s="166" t="s">
        <v>366</v>
      </c>
      <c r="F290" s="166"/>
      <c r="G290" s="24" t="s">
        <v>143</v>
      </c>
      <c r="H290" s="28">
        <v>1</v>
      </c>
      <c r="I290" s="26">
        <v>0.11</v>
      </c>
      <c r="J290" s="26">
        <v>0.11</v>
      </c>
    </row>
    <row r="291" spans="1:10" ht="25.95" customHeight="1" x14ac:dyDescent="0.25">
      <c r="A291" s="23" t="s">
        <v>149</v>
      </c>
      <c r="B291" s="25" t="s">
        <v>411</v>
      </c>
      <c r="C291" s="23" t="s">
        <v>37</v>
      </c>
      <c r="D291" s="23" t="s">
        <v>412</v>
      </c>
      <c r="E291" s="166" t="s">
        <v>366</v>
      </c>
      <c r="F291" s="166"/>
      <c r="G291" s="24" t="s">
        <v>143</v>
      </c>
      <c r="H291" s="28">
        <v>1</v>
      </c>
      <c r="I291" s="26">
        <v>1.81</v>
      </c>
      <c r="J291" s="26">
        <v>1.81</v>
      </c>
    </row>
    <row r="292" spans="1:10" ht="25.95" customHeight="1" x14ac:dyDescent="0.25">
      <c r="A292" s="23" t="s">
        <v>149</v>
      </c>
      <c r="B292" s="25" t="s">
        <v>413</v>
      </c>
      <c r="C292" s="23" t="s">
        <v>37</v>
      </c>
      <c r="D292" s="23" t="s">
        <v>414</v>
      </c>
      <c r="E292" s="166" t="s">
        <v>366</v>
      </c>
      <c r="F292" s="166"/>
      <c r="G292" s="24" t="s">
        <v>143</v>
      </c>
      <c r="H292" s="28">
        <v>1</v>
      </c>
      <c r="I292" s="26">
        <v>0.9</v>
      </c>
      <c r="J292" s="26">
        <v>0.9</v>
      </c>
    </row>
    <row r="293" spans="1:10" ht="25.95" customHeight="1" x14ac:dyDescent="0.25">
      <c r="A293" s="23" t="s">
        <v>149</v>
      </c>
      <c r="B293" s="25" t="s">
        <v>373</v>
      </c>
      <c r="C293" s="23" t="s">
        <v>37</v>
      </c>
      <c r="D293" s="23" t="s">
        <v>374</v>
      </c>
      <c r="E293" s="166" t="s">
        <v>366</v>
      </c>
      <c r="F293" s="166"/>
      <c r="G293" s="24" t="s">
        <v>143</v>
      </c>
      <c r="H293" s="28">
        <v>1</v>
      </c>
      <c r="I293" s="26">
        <v>2.4900000000000002</v>
      </c>
      <c r="J293" s="26">
        <v>2.4900000000000002</v>
      </c>
    </row>
    <row r="294" spans="1:10" ht="25.95" customHeight="1" x14ac:dyDescent="0.25">
      <c r="A294" s="23" t="s">
        <v>149</v>
      </c>
      <c r="B294" s="25" t="s">
        <v>375</v>
      </c>
      <c r="C294" s="23" t="s">
        <v>37</v>
      </c>
      <c r="D294" s="23" t="s">
        <v>376</v>
      </c>
      <c r="E294" s="166" t="s">
        <v>366</v>
      </c>
      <c r="F294" s="166"/>
      <c r="G294" s="24" t="s">
        <v>143</v>
      </c>
      <c r="H294" s="28">
        <v>1</v>
      </c>
      <c r="I294" s="26">
        <v>0.48</v>
      </c>
      <c r="J294" s="26">
        <v>0.48</v>
      </c>
    </row>
    <row r="295" spans="1:10" ht="24" customHeight="1" x14ac:dyDescent="0.25">
      <c r="A295" s="23" t="s">
        <v>149</v>
      </c>
      <c r="B295" s="25" t="s">
        <v>415</v>
      </c>
      <c r="C295" s="23" t="s">
        <v>37</v>
      </c>
      <c r="D295" s="23" t="s">
        <v>416</v>
      </c>
      <c r="E295" s="166" t="s">
        <v>273</v>
      </c>
      <c r="F295" s="166"/>
      <c r="G295" s="24" t="s">
        <v>143</v>
      </c>
      <c r="H295" s="28">
        <v>1</v>
      </c>
      <c r="I295" s="26">
        <v>20.190000000000001</v>
      </c>
      <c r="J295" s="26">
        <v>20.190000000000001</v>
      </c>
    </row>
    <row r="296" spans="1:10" x14ac:dyDescent="0.25">
      <c r="A296" s="38"/>
      <c r="B296" s="38"/>
      <c r="C296" s="38"/>
      <c r="D296" s="38"/>
      <c r="E296" s="38" t="s">
        <v>160</v>
      </c>
      <c r="F296" s="39">
        <v>10.31</v>
      </c>
      <c r="G296" s="38" t="s">
        <v>161</v>
      </c>
      <c r="H296" s="39">
        <v>10.11</v>
      </c>
      <c r="I296" s="38" t="s">
        <v>162</v>
      </c>
      <c r="J296" s="39">
        <v>20.420000000000002</v>
      </c>
    </row>
    <row r="297" spans="1:10" x14ac:dyDescent="0.25">
      <c r="A297" s="38"/>
      <c r="B297" s="38"/>
      <c r="C297" s="38"/>
      <c r="D297" s="38"/>
      <c r="E297" s="38" t="s">
        <v>163</v>
      </c>
      <c r="F297" s="39">
        <v>7.08</v>
      </c>
      <c r="G297" s="38"/>
      <c r="H297" s="167" t="s">
        <v>164</v>
      </c>
      <c r="I297" s="167"/>
      <c r="J297" s="39">
        <v>34.71</v>
      </c>
    </row>
    <row r="298" spans="1:10" ht="1.0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</row>
    <row r="299" spans="1:10" ht="18" customHeight="1" x14ac:dyDescent="0.25">
      <c r="A299" s="2"/>
      <c r="B299" s="4" t="s">
        <v>28</v>
      </c>
      <c r="C299" s="2" t="s">
        <v>29</v>
      </c>
      <c r="D299" s="2" t="s">
        <v>10</v>
      </c>
      <c r="E299" s="115" t="s">
        <v>136</v>
      </c>
      <c r="F299" s="115"/>
      <c r="G299" s="3" t="s">
        <v>30</v>
      </c>
      <c r="H299" s="4" t="s">
        <v>11</v>
      </c>
      <c r="I299" s="4" t="s">
        <v>31</v>
      </c>
      <c r="J299" s="4" t="s">
        <v>12</v>
      </c>
    </row>
    <row r="300" spans="1:10" ht="24" customHeight="1" x14ac:dyDescent="0.25">
      <c r="A300" s="10" t="s">
        <v>137</v>
      </c>
      <c r="B300" s="12" t="s">
        <v>144</v>
      </c>
      <c r="C300" s="10" t="s">
        <v>37</v>
      </c>
      <c r="D300" s="10" t="s">
        <v>145</v>
      </c>
      <c r="E300" s="172" t="s">
        <v>142</v>
      </c>
      <c r="F300" s="172"/>
      <c r="G300" s="11" t="s">
        <v>143</v>
      </c>
      <c r="H300" s="15">
        <v>1</v>
      </c>
      <c r="I300" s="13">
        <v>27.15</v>
      </c>
      <c r="J300" s="13">
        <v>27.15</v>
      </c>
    </row>
    <row r="301" spans="1:10" ht="25.95" customHeight="1" x14ac:dyDescent="0.25">
      <c r="A301" s="17" t="s">
        <v>139</v>
      </c>
      <c r="B301" s="19" t="s">
        <v>417</v>
      </c>
      <c r="C301" s="17" t="s">
        <v>37</v>
      </c>
      <c r="D301" s="17" t="s">
        <v>418</v>
      </c>
      <c r="E301" s="170" t="s">
        <v>142</v>
      </c>
      <c r="F301" s="170"/>
      <c r="G301" s="18" t="s">
        <v>143</v>
      </c>
      <c r="H301" s="22">
        <v>1</v>
      </c>
      <c r="I301" s="20">
        <v>0.23</v>
      </c>
      <c r="J301" s="20">
        <v>0.23</v>
      </c>
    </row>
    <row r="302" spans="1:10" ht="25.95" customHeight="1" x14ac:dyDescent="0.25">
      <c r="A302" s="23" t="s">
        <v>149</v>
      </c>
      <c r="B302" s="25" t="s">
        <v>369</v>
      </c>
      <c r="C302" s="23" t="s">
        <v>37</v>
      </c>
      <c r="D302" s="23" t="s">
        <v>370</v>
      </c>
      <c r="E302" s="166" t="s">
        <v>366</v>
      </c>
      <c r="F302" s="166"/>
      <c r="G302" s="24" t="s">
        <v>143</v>
      </c>
      <c r="H302" s="28">
        <v>1</v>
      </c>
      <c r="I302" s="26">
        <v>0.11</v>
      </c>
      <c r="J302" s="26">
        <v>0.11</v>
      </c>
    </row>
    <row r="303" spans="1:10" ht="25.95" customHeight="1" x14ac:dyDescent="0.25">
      <c r="A303" s="23" t="s">
        <v>149</v>
      </c>
      <c r="B303" s="25" t="s">
        <v>375</v>
      </c>
      <c r="C303" s="23" t="s">
        <v>37</v>
      </c>
      <c r="D303" s="23" t="s">
        <v>376</v>
      </c>
      <c r="E303" s="166" t="s">
        <v>366</v>
      </c>
      <c r="F303" s="166"/>
      <c r="G303" s="24" t="s">
        <v>143</v>
      </c>
      <c r="H303" s="28">
        <v>1</v>
      </c>
      <c r="I303" s="26">
        <v>0.48</v>
      </c>
      <c r="J303" s="26">
        <v>0.48</v>
      </c>
    </row>
    <row r="304" spans="1:10" ht="25.95" customHeight="1" x14ac:dyDescent="0.25">
      <c r="A304" s="23" t="s">
        <v>149</v>
      </c>
      <c r="B304" s="25" t="s">
        <v>419</v>
      </c>
      <c r="C304" s="23" t="s">
        <v>37</v>
      </c>
      <c r="D304" s="23" t="s">
        <v>420</v>
      </c>
      <c r="E304" s="166" t="s">
        <v>366</v>
      </c>
      <c r="F304" s="166"/>
      <c r="G304" s="24" t="s">
        <v>143</v>
      </c>
      <c r="H304" s="28">
        <v>1</v>
      </c>
      <c r="I304" s="26">
        <v>1.78</v>
      </c>
      <c r="J304" s="26">
        <v>1.78</v>
      </c>
    </row>
    <row r="305" spans="1:10" ht="25.95" customHeight="1" x14ac:dyDescent="0.25">
      <c r="A305" s="23" t="s">
        <v>149</v>
      </c>
      <c r="B305" s="25" t="s">
        <v>371</v>
      </c>
      <c r="C305" s="23" t="s">
        <v>37</v>
      </c>
      <c r="D305" s="23" t="s">
        <v>372</v>
      </c>
      <c r="E305" s="166" t="s">
        <v>366</v>
      </c>
      <c r="F305" s="166"/>
      <c r="G305" s="24" t="s">
        <v>143</v>
      </c>
      <c r="H305" s="28">
        <v>1</v>
      </c>
      <c r="I305" s="26">
        <v>1.42</v>
      </c>
      <c r="J305" s="26">
        <v>1.42</v>
      </c>
    </row>
    <row r="306" spans="1:10" ht="25.95" customHeight="1" x14ac:dyDescent="0.25">
      <c r="A306" s="23" t="s">
        <v>149</v>
      </c>
      <c r="B306" s="25" t="s">
        <v>373</v>
      </c>
      <c r="C306" s="23" t="s">
        <v>37</v>
      </c>
      <c r="D306" s="23" t="s">
        <v>374</v>
      </c>
      <c r="E306" s="166" t="s">
        <v>366</v>
      </c>
      <c r="F306" s="166"/>
      <c r="G306" s="24" t="s">
        <v>143</v>
      </c>
      <c r="H306" s="28">
        <v>1</v>
      </c>
      <c r="I306" s="26">
        <v>2.4900000000000002</v>
      </c>
      <c r="J306" s="26">
        <v>2.4900000000000002</v>
      </c>
    </row>
    <row r="307" spans="1:10" ht="25.95" customHeight="1" x14ac:dyDescent="0.25">
      <c r="A307" s="23" t="s">
        <v>149</v>
      </c>
      <c r="B307" s="25" t="s">
        <v>421</v>
      </c>
      <c r="C307" s="23" t="s">
        <v>37</v>
      </c>
      <c r="D307" s="23" t="s">
        <v>422</v>
      </c>
      <c r="E307" s="166" t="s">
        <v>366</v>
      </c>
      <c r="F307" s="166"/>
      <c r="G307" s="24" t="s">
        <v>143</v>
      </c>
      <c r="H307" s="28">
        <v>1</v>
      </c>
      <c r="I307" s="26">
        <v>0.45</v>
      </c>
      <c r="J307" s="26">
        <v>0.45</v>
      </c>
    </row>
    <row r="308" spans="1:10" ht="24" customHeight="1" x14ac:dyDescent="0.25">
      <c r="A308" s="23" t="s">
        <v>149</v>
      </c>
      <c r="B308" s="25" t="s">
        <v>423</v>
      </c>
      <c r="C308" s="23" t="s">
        <v>37</v>
      </c>
      <c r="D308" s="23" t="s">
        <v>424</v>
      </c>
      <c r="E308" s="166" t="s">
        <v>273</v>
      </c>
      <c r="F308" s="166"/>
      <c r="G308" s="24" t="s">
        <v>143</v>
      </c>
      <c r="H308" s="28">
        <v>1</v>
      </c>
      <c r="I308" s="26">
        <v>20.190000000000001</v>
      </c>
      <c r="J308" s="26">
        <v>20.190000000000001</v>
      </c>
    </row>
    <row r="309" spans="1:10" x14ac:dyDescent="0.25">
      <c r="A309" s="38"/>
      <c r="B309" s="38"/>
      <c r="C309" s="38"/>
      <c r="D309" s="38"/>
      <c r="E309" s="38" t="s">
        <v>160</v>
      </c>
      <c r="F309" s="39">
        <v>10.31</v>
      </c>
      <c r="G309" s="38" t="s">
        <v>161</v>
      </c>
      <c r="H309" s="39">
        <v>10.11</v>
      </c>
      <c r="I309" s="38" t="s">
        <v>162</v>
      </c>
      <c r="J309" s="39">
        <v>20.420000000000002</v>
      </c>
    </row>
    <row r="310" spans="1:10" x14ac:dyDescent="0.25">
      <c r="A310" s="38"/>
      <c r="B310" s="38"/>
      <c r="C310" s="38"/>
      <c r="D310" s="38"/>
      <c r="E310" s="38" t="s">
        <v>163</v>
      </c>
      <c r="F310" s="39">
        <v>6.95</v>
      </c>
      <c r="G310" s="38"/>
      <c r="H310" s="167" t="s">
        <v>164</v>
      </c>
      <c r="I310" s="167"/>
      <c r="J310" s="39">
        <v>34.1</v>
      </c>
    </row>
    <row r="311" spans="1:10" ht="1.0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</row>
    <row r="312" spans="1:10" ht="18" customHeight="1" x14ac:dyDescent="0.25">
      <c r="A312" s="2"/>
      <c r="B312" s="4" t="s">
        <v>28</v>
      </c>
      <c r="C312" s="2" t="s">
        <v>29</v>
      </c>
      <c r="D312" s="2" t="s">
        <v>10</v>
      </c>
      <c r="E312" s="115" t="s">
        <v>136</v>
      </c>
      <c r="F312" s="115"/>
      <c r="G312" s="3" t="s">
        <v>30</v>
      </c>
      <c r="H312" s="4" t="s">
        <v>11</v>
      </c>
      <c r="I312" s="4" t="s">
        <v>31</v>
      </c>
      <c r="J312" s="4" t="s">
        <v>12</v>
      </c>
    </row>
    <row r="313" spans="1:10" ht="39" customHeight="1" x14ac:dyDescent="0.25">
      <c r="A313" s="10" t="s">
        <v>137</v>
      </c>
      <c r="B313" s="12" t="s">
        <v>221</v>
      </c>
      <c r="C313" s="10" t="s">
        <v>37</v>
      </c>
      <c r="D313" s="10" t="s">
        <v>222</v>
      </c>
      <c r="E313" s="172" t="s">
        <v>223</v>
      </c>
      <c r="F313" s="172"/>
      <c r="G313" s="11" t="s">
        <v>193</v>
      </c>
      <c r="H313" s="15">
        <v>1</v>
      </c>
      <c r="I313" s="13">
        <v>606.14</v>
      </c>
      <c r="J313" s="13">
        <v>606.14</v>
      </c>
    </row>
    <row r="314" spans="1:10" ht="52.05" customHeight="1" x14ac:dyDescent="0.25">
      <c r="A314" s="17" t="s">
        <v>139</v>
      </c>
      <c r="B314" s="19" t="s">
        <v>401</v>
      </c>
      <c r="C314" s="17" t="s">
        <v>37</v>
      </c>
      <c r="D314" s="17" t="s">
        <v>402</v>
      </c>
      <c r="E314" s="170" t="s">
        <v>182</v>
      </c>
      <c r="F314" s="170"/>
      <c r="G314" s="18" t="s">
        <v>186</v>
      </c>
      <c r="H314" s="22">
        <v>0.65990000000000004</v>
      </c>
      <c r="I314" s="20">
        <v>6.9</v>
      </c>
      <c r="J314" s="20">
        <v>4.55</v>
      </c>
    </row>
    <row r="315" spans="1:10" ht="52.05" customHeight="1" x14ac:dyDescent="0.25">
      <c r="A315" s="17" t="s">
        <v>139</v>
      </c>
      <c r="B315" s="19" t="s">
        <v>395</v>
      </c>
      <c r="C315" s="17" t="s">
        <v>37</v>
      </c>
      <c r="D315" s="17" t="s">
        <v>396</v>
      </c>
      <c r="E315" s="170" t="s">
        <v>182</v>
      </c>
      <c r="F315" s="170"/>
      <c r="G315" s="18" t="s">
        <v>183</v>
      </c>
      <c r="H315" s="22">
        <v>0.62229999999999996</v>
      </c>
      <c r="I315" s="20">
        <v>2.2000000000000002</v>
      </c>
      <c r="J315" s="20">
        <v>1.36</v>
      </c>
    </row>
    <row r="316" spans="1:10" ht="25.95" customHeight="1" x14ac:dyDescent="0.25">
      <c r="A316" s="17" t="s">
        <v>139</v>
      </c>
      <c r="B316" s="19" t="s">
        <v>356</v>
      </c>
      <c r="C316" s="17" t="s">
        <v>37</v>
      </c>
      <c r="D316" s="17" t="s">
        <v>357</v>
      </c>
      <c r="E316" s="170" t="s">
        <v>142</v>
      </c>
      <c r="F316" s="170"/>
      <c r="G316" s="18" t="s">
        <v>143</v>
      </c>
      <c r="H316" s="22">
        <v>1.2822</v>
      </c>
      <c r="I316" s="20">
        <v>23.47</v>
      </c>
      <c r="J316" s="20">
        <v>30.09</v>
      </c>
    </row>
    <row r="317" spans="1:10" ht="24" customHeight="1" x14ac:dyDescent="0.25">
      <c r="A317" s="17" t="s">
        <v>139</v>
      </c>
      <c r="B317" s="19" t="s">
        <v>140</v>
      </c>
      <c r="C317" s="17" t="s">
        <v>37</v>
      </c>
      <c r="D317" s="17" t="s">
        <v>141</v>
      </c>
      <c r="E317" s="170" t="s">
        <v>142</v>
      </c>
      <c r="F317" s="170"/>
      <c r="G317" s="18" t="s">
        <v>143</v>
      </c>
      <c r="H317" s="22">
        <v>2.0266999999999999</v>
      </c>
      <c r="I317" s="20">
        <v>22.46</v>
      </c>
      <c r="J317" s="20">
        <v>45.51</v>
      </c>
    </row>
    <row r="318" spans="1:10" ht="25.95" customHeight="1" x14ac:dyDescent="0.25">
      <c r="A318" s="23" t="s">
        <v>149</v>
      </c>
      <c r="B318" s="25" t="s">
        <v>425</v>
      </c>
      <c r="C318" s="23" t="s">
        <v>37</v>
      </c>
      <c r="D318" s="23" t="s">
        <v>426</v>
      </c>
      <c r="E318" s="166" t="s">
        <v>152</v>
      </c>
      <c r="F318" s="166"/>
      <c r="G318" s="24" t="s">
        <v>193</v>
      </c>
      <c r="H318" s="28">
        <v>0.58130000000000004</v>
      </c>
      <c r="I318" s="26">
        <v>259.63</v>
      </c>
      <c r="J318" s="26">
        <v>150.91999999999999</v>
      </c>
    </row>
    <row r="319" spans="1:10" ht="25.95" customHeight="1" x14ac:dyDescent="0.25">
      <c r="A319" s="23" t="s">
        <v>149</v>
      </c>
      <c r="B319" s="25" t="s">
        <v>209</v>
      </c>
      <c r="C319" s="23" t="s">
        <v>37</v>
      </c>
      <c r="D319" s="23" t="s">
        <v>210</v>
      </c>
      <c r="E319" s="166" t="s">
        <v>152</v>
      </c>
      <c r="F319" s="166"/>
      <c r="G319" s="24" t="s">
        <v>193</v>
      </c>
      <c r="H319" s="28">
        <v>0.80759999999999998</v>
      </c>
      <c r="I319" s="26">
        <v>96.25</v>
      </c>
      <c r="J319" s="26">
        <v>77.73</v>
      </c>
    </row>
    <row r="320" spans="1:10" ht="24" customHeight="1" x14ac:dyDescent="0.25">
      <c r="A320" s="23" t="s">
        <v>149</v>
      </c>
      <c r="B320" s="25" t="s">
        <v>354</v>
      </c>
      <c r="C320" s="23" t="s">
        <v>37</v>
      </c>
      <c r="D320" s="23" t="s">
        <v>355</v>
      </c>
      <c r="E320" s="166" t="s">
        <v>152</v>
      </c>
      <c r="F320" s="166"/>
      <c r="G320" s="24" t="s">
        <v>155</v>
      </c>
      <c r="H320" s="28">
        <v>274.06349999999998</v>
      </c>
      <c r="I320" s="26">
        <v>1.08</v>
      </c>
      <c r="J320" s="26">
        <v>295.98</v>
      </c>
    </row>
    <row r="321" spans="1:10" x14ac:dyDescent="0.25">
      <c r="A321" s="38"/>
      <c r="B321" s="38"/>
      <c r="C321" s="38"/>
      <c r="D321" s="38"/>
      <c r="E321" s="38" t="s">
        <v>160</v>
      </c>
      <c r="F321" s="39">
        <v>26.94</v>
      </c>
      <c r="G321" s="38" t="s">
        <v>161</v>
      </c>
      <c r="H321" s="39">
        <v>26.41</v>
      </c>
      <c r="I321" s="38" t="s">
        <v>162</v>
      </c>
      <c r="J321" s="39">
        <v>53.35</v>
      </c>
    </row>
    <row r="322" spans="1:10" x14ac:dyDescent="0.25">
      <c r="A322" s="38"/>
      <c r="B322" s="38"/>
      <c r="C322" s="38"/>
      <c r="D322" s="38"/>
      <c r="E322" s="38" t="s">
        <v>163</v>
      </c>
      <c r="F322" s="39">
        <v>155.35</v>
      </c>
      <c r="G322" s="38"/>
      <c r="H322" s="167" t="s">
        <v>164</v>
      </c>
      <c r="I322" s="167"/>
      <c r="J322" s="39">
        <v>761.49</v>
      </c>
    </row>
    <row r="323" spans="1:10" ht="1.0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</row>
    <row r="324" spans="1:10" ht="18" customHeight="1" x14ac:dyDescent="0.25">
      <c r="A324" s="2"/>
      <c r="B324" s="4" t="s">
        <v>28</v>
      </c>
      <c r="C324" s="2" t="s">
        <v>29</v>
      </c>
      <c r="D324" s="2" t="s">
        <v>10</v>
      </c>
      <c r="E324" s="115" t="s">
        <v>136</v>
      </c>
      <c r="F324" s="115"/>
      <c r="G324" s="3" t="s">
        <v>30</v>
      </c>
      <c r="H324" s="4" t="s">
        <v>11</v>
      </c>
      <c r="I324" s="4" t="s">
        <v>31</v>
      </c>
      <c r="J324" s="4" t="s">
        <v>12</v>
      </c>
    </row>
    <row r="325" spans="1:10" ht="39" customHeight="1" x14ac:dyDescent="0.25">
      <c r="A325" s="10" t="s">
        <v>137</v>
      </c>
      <c r="B325" s="12" t="s">
        <v>427</v>
      </c>
      <c r="C325" s="10" t="s">
        <v>37</v>
      </c>
      <c r="D325" s="10" t="s">
        <v>428</v>
      </c>
      <c r="E325" s="172" t="s">
        <v>223</v>
      </c>
      <c r="F325" s="172"/>
      <c r="G325" s="11" t="s">
        <v>193</v>
      </c>
      <c r="H325" s="15">
        <v>1</v>
      </c>
      <c r="I325" s="13">
        <v>546.45000000000005</v>
      </c>
      <c r="J325" s="13">
        <v>546.45000000000005</v>
      </c>
    </row>
    <row r="326" spans="1:10" ht="52.05" customHeight="1" x14ac:dyDescent="0.25">
      <c r="A326" s="17" t="s">
        <v>139</v>
      </c>
      <c r="B326" s="19" t="s">
        <v>395</v>
      </c>
      <c r="C326" s="17" t="s">
        <v>37</v>
      </c>
      <c r="D326" s="17" t="s">
        <v>396</v>
      </c>
      <c r="E326" s="170" t="s">
        <v>182</v>
      </c>
      <c r="F326" s="170"/>
      <c r="G326" s="18" t="s">
        <v>183</v>
      </c>
      <c r="H326" s="22">
        <v>0.6462</v>
      </c>
      <c r="I326" s="20">
        <v>2.2000000000000002</v>
      </c>
      <c r="J326" s="20">
        <v>1.42</v>
      </c>
    </row>
    <row r="327" spans="1:10" ht="24" customHeight="1" x14ac:dyDescent="0.25">
      <c r="A327" s="17" t="s">
        <v>139</v>
      </c>
      <c r="B327" s="19" t="s">
        <v>140</v>
      </c>
      <c r="C327" s="17" t="s">
        <v>37</v>
      </c>
      <c r="D327" s="17" t="s">
        <v>141</v>
      </c>
      <c r="E327" s="170" t="s">
        <v>142</v>
      </c>
      <c r="F327" s="170"/>
      <c r="G327" s="18" t="s">
        <v>143</v>
      </c>
      <c r="H327" s="22">
        <v>2.1057999999999999</v>
      </c>
      <c r="I327" s="20">
        <v>22.46</v>
      </c>
      <c r="J327" s="20">
        <v>47.29</v>
      </c>
    </row>
    <row r="328" spans="1:10" ht="52.05" customHeight="1" x14ac:dyDescent="0.25">
      <c r="A328" s="17" t="s">
        <v>139</v>
      </c>
      <c r="B328" s="19" t="s">
        <v>401</v>
      </c>
      <c r="C328" s="17" t="s">
        <v>37</v>
      </c>
      <c r="D328" s="17" t="s">
        <v>402</v>
      </c>
      <c r="E328" s="170" t="s">
        <v>182</v>
      </c>
      <c r="F328" s="170"/>
      <c r="G328" s="18" t="s">
        <v>186</v>
      </c>
      <c r="H328" s="22">
        <v>0.68530000000000002</v>
      </c>
      <c r="I328" s="20">
        <v>6.9</v>
      </c>
      <c r="J328" s="20">
        <v>4.72</v>
      </c>
    </row>
    <row r="329" spans="1:10" ht="25.95" customHeight="1" x14ac:dyDescent="0.25">
      <c r="A329" s="17" t="s">
        <v>139</v>
      </c>
      <c r="B329" s="19" t="s">
        <v>356</v>
      </c>
      <c r="C329" s="17" t="s">
        <v>37</v>
      </c>
      <c r="D329" s="17" t="s">
        <v>357</v>
      </c>
      <c r="E329" s="170" t="s">
        <v>142</v>
      </c>
      <c r="F329" s="170"/>
      <c r="G329" s="18" t="s">
        <v>143</v>
      </c>
      <c r="H329" s="22">
        <v>1.3314999999999999</v>
      </c>
      <c r="I329" s="20">
        <v>23.47</v>
      </c>
      <c r="J329" s="20">
        <v>31.25</v>
      </c>
    </row>
    <row r="330" spans="1:10" ht="24" customHeight="1" x14ac:dyDescent="0.25">
      <c r="A330" s="23" t="s">
        <v>149</v>
      </c>
      <c r="B330" s="25" t="s">
        <v>354</v>
      </c>
      <c r="C330" s="23" t="s">
        <v>37</v>
      </c>
      <c r="D330" s="23" t="s">
        <v>355</v>
      </c>
      <c r="E330" s="166" t="s">
        <v>152</v>
      </c>
      <c r="F330" s="166"/>
      <c r="G330" s="24" t="s">
        <v>155</v>
      </c>
      <c r="H330" s="28">
        <v>213.45310000000001</v>
      </c>
      <c r="I330" s="26">
        <v>1.08</v>
      </c>
      <c r="J330" s="26">
        <v>230.52</v>
      </c>
    </row>
    <row r="331" spans="1:10" ht="25.95" customHeight="1" x14ac:dyDescent="0.25">
      <c r="A331" s="23" t="s">
        <v>149</v>
      </c>
      <c r="B331" s="25" t="s">
        <v>425</v>
      </c>
      <c r="C331" s="23" t="s">
        <v>37</v>
      </c>
      <c r="D331" s="23" t="s">
        <v>426</v>
      </c>
      <c r="E331" s="166" t="s">
        <v>152</v>
      </c>
      <c r="F331" s="166"/>
      <c r="G331" s="24" t="s">
        <v>193</v>
      </c>
      <c r="H331" s="28">
        <v>0.58209999999999995</v>
      </c>
      <c r="I331" s="26">
        <v>259.63</v>
      </c>
      <c r="J331" s="26">
        <v>151.13</v>
      </c>
    </row>
    <row r="332" spans="1:10" ht="25.95" customHeight="1" x14ac:dyDescent="0.25">
      <c r="A332" s="23" t="s">
        <v>149</v>
      </c>
      <c r="B332" s="25" t="s">
        <v>209</v>
      </c>
      <c r="C332" s="23" t="s">
        <v>37</v>
      </c>
      <c r="D332" s="23" t="s">
        <v>210</v>
      </c>
      <c r="E332" s="166" t="s">
        <v>152</v>
      </c>
      <c r="F332" s="166"/>
      <c r="G332" s="24" t="s">
        <v>193</v>
      </c>
      <c r="H332" s="28">
        <v>0.83250000000000002</v>
      </c>
      <c r="I332" s="26">
        <v>96.25</v>
      </c>
      <c r="J332" s="26">
        <v>80.12</v>
      </c>
    </row>
    <row r="333" spans="1:10" x14ac:dyDescent="0.25">
      <c r="A333" s="38"/>
      <c r="B333" s="38"/>
      <c r="C333" s="38"/>
      <c r="D333" s="38"/>
      <c r="E333" s="38" t="s">
        <v>160</v>
      </c>
      <c r="F333" s="39">
        <v>27.99</v>
      </c>
      <c r="G333" s="38" t="s">
        <v>161</v>
      </c>
      <c r="H333" s="39">
        <v>27.42</v>
      </c>
      <c r="I333" s="38" t="s">
        <v>162</v>
      </c>
      <c r="J333" s="39">
        <v>55.41</v>
      </c>
    </row>
    <row r="334" spans="1:10" x14ac:dyDescent="0.25">
      <c r="A334" s="38"/>
      <c r="B334" s="38"/>
      <c r="C334" s="38"/>
      <c r="D334" s="38"/>
      <c r="E334" s="38" t="s">
        <v>163</v>
      </c>
      <c r="F334" s="39">
        <v>140.05000000000001</v>
      </c>
      <c r="G334" s="38"/>
      <c r="H334" s="167" t="s">
        <v>164</v>
      </c>
      <c r="I334" s="167"/>
      <c r="J334" s="39">
        <v>686.5</v>
      </c>
    </row>
    <row r="335" spans="1:10" ht="1.0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</row>
    <row r="336" spans="1:10" ht="18" customHeight="1" x14ac:dyDescent="0.25">
      <c r="A336" s="2"/>
      <c r="B336" s="4" t="s">
        <v>28</v>
      </c>
      <c r="C336" s="2" t="s">
        <v>29</v>
      </c>
      <c r="D336" s="2" t="s">
        <v>10</v>
      </c>
      <c r="E336" s="115" t="s">
        <v>136</v>
      </c>
      <c r="F336" s="115"/>
      <c r="G336" s="3" t="s">
        <v>30</v>
      </c>
      <c r="H336" s="4" t="s">
        <v>11</v>
      </c>
      <c r="I336" s="4" t="s">
        <v>31</v>
      </c>
      <c r="J336" s="4" t="s">
        <v>12</v>
      </c>
    </row>
    <row r="337" spans="1:10" ht="25.95" customHeight="1" x14ac:dyDescent="0.25">
      <c r="A337" s="10" t="s">
        <v>137</v>
      </c>
      <c r="B337" s="12" t="s">
        <v>362</v>
      </c>
      <c r="C337" s="10" t="s">
        <v>37</v>
      </c>
      <c r="D337" s="10" t="s">
        <v>363</v>
      </c>
      <c r="E337" s="172" t="s">
        <v>142</v>
      </c>
      <c r="F337" s="172"/>
      <c r="G337" s="11" t="s">
        <v>143</v>
      </c>
      <c r="H337" s="15">
        <v>1</v>
      </c>
      <c r="I337" s="13">
        <v>0.12</v>
      </c>
      <c r="J337" s="13">
        <v>0.12</v>
      </c>
    </row>
    <row r="338" spans="1:10" ht="24" customHeight="1" x14ac:dyDescent="0.25">
      <c r="A338" s="23" t="s">
        <v>149</v>
      </c>
      <c r="B338" s="25" t="s">
        <v>377</v>
      </c>
      <c r="C338" s="23" t="s">
        <v>37</v>
      </c>
      <c r="D338" s="23" t="s">
        <v>378</v>
      </c>
      <c r="E338" s="166" t="s">
        <v>273</v>
      </c>
      <c r="F338" s="166"/>
      <c r="G338" s="24" t="s">
        <v>143</v>
      </c>
      <c r="H338" s="28">
        <v>8.3099999999999997E-3</v>
      </c>
      <c r="I338" s="26">
        <v>14.84</v>
      </c>
      <c r="J338" s="26">
        <v>0.12</v>
      </c>
    </row>
    <row r="339" spans="1:10" x14ac:dyDescent="0.25">
      <c r="A339" s="38"/>
      <c r="B339" s="38"/>
      <c r="C339" s="38"/>
      <c r="D339" s="38"/>
      <c r="E339" s="38" t="s">
        <v>160</v>
      </c>
      <c r="F339" s="39">
        <v>0.06</v>
      </c>
      <c r="G339" s="38" t="s">
        <v>161</v>
      </c>
      <c r="H339" s="39">
        <v>0.06</v>
      </c>
      <c r="I339" s="38" t="s">
        <v>162</v>
      </c>
      <c r="J339" s="39">
        <v>0.12</v>
      </c>
    </row>
    <row r="340" spans="1:10" x14ac:dyDescent="0.25">
      <c r="A340" s="38"/>
      <c r="B340" s="38"/>
      <c r="C340" s="38"/>
      <c r="D340" s="38"/>
      <c r="E340" s="38" t="s">
        <v>163</v>
      </c>
      <c r="F340" s="39">
        <v>0.03</v>
      </c>
      <c r="G340" s="38"/>
      <c r="H340" s="167" t="s">
        <v>164</v>
      </c>
      <c r="I340" s="167"/>
      <c r="J340" s="39">
        <v>0.15</v>
      </c>
    </row>
    <row r="341" spans="1:10" ht="1.0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</row>
    <row r="342" spans="1:10" ht="18" customHeight="1" x14ac:dyDescent="0.25">
      <c r="A342" s="2"/>
      <c r="B342" s="4" t="s">
        <v>28</v>
      </c>
      <c r="C342" s="2" t="s">
        <v>29</v>
      </c>
      <c r="D342" s="2" t="s">
        <v>10</v>
      </c>
      <c r="E342" s="115" t="s">
        <v>136</v>
      </c>
      <c r="F342" s="115"/>
      <c r="G342" s="3" t="s">
        <v>30</v>
      </c>
      <c r="H342" s="4" t="s">
        <v>11</v>
      </c>
      <c r="I342" s="4" t="s">
        <v>31</v>
      </c>
      <c r="J342" s="4" t="s">
        <v>12</v>
      </c>
    </row>
    <row r="343" spans="1:10" ht="25.95" customHeight="1" x14ac:dyDescent="0.25">
      <c r="A343" s="10" t="s">
        <v>137</v>
      </c>
      <c r="B343" s="12" t="s">
        <v>409</v>
      </c>
      <c r="C343" s="10" t="s">
        <v>37</v>
      </c>
      <c r="D343" s="10" t="s">
        <v>410</v>
      </c>
      <c r="E343" s="172" t="s">
        <v>142</v>
      </c>
      <c r="F343" s="172"/>
      <c r="G343" s="11" t="s">
        <v>143</v>
      </c>
      <c r="H343" s="15">
        <v>1</v>
      </c>
      <c r="I343" s="13">
        <v>0.23</v>
      </c>
      <c r="J343" s="13">
        <v>0.23</v>
      </c>
    </row>
    <row r="344" spans="1:10" ht="24" customHeight="1" x14ac:dyDescent="0.25">
      <c r="A344" s="23" t="s">
        <v>149</v>
      </c>
      <c r="B344" s="25" t="s">
        <v>415</v>
      </c>
      <c r="C344" s="23" t="s">
        <v>37</v>
      </c>
      <c r="D344" s="23" t="s">
        <v>416</v>
      </c>
      <c r="E344" s="166" t="s">
        <v>273</v>
      </c>
      <c r="F344" s="166"/>
      <c r="G344" s="24" t="s">
        <v>143</v>
      </c>
      <c r="H344" s="28">
        <v>1.154E-2</v>
      </c>
      <c r="I344" s="26">
        <v>20.190000000000001</v>
      </c>
      <c r="J344" s="26">
        <v>0.23</v>
      </c>
    </row>
    <row r="345" spans="1:10" x14ac:dyDescent="0.25">
      <c r="A345" s="38"/>
      <c r="B345" s="38"/>
      <c r="C345" s="38"/>
      <c r="D345" s="38"/>
      <c r="E345" s="38" t="s">
        <v>160</v>
      </c>
      <c r="F345" s="39">
        <v>0.11</v>
      </c>
      <c r="G345" s="38" t="s">
        <v>161</v>
      </c>
      <c r="H345" s="39">
        <v>0.12</v>
      </c>
      <c r="I345" s="38" t="s">
        <v>162</v>
      </c>
      <c r="J345" s="39">
        <v>0.23</v>
      </c>
    </row>
    <row r="346" spans="1:10" x14ac:dyDescent="0.25">
      <c r="A346" s="38"/>
      <c r="B346" s="38"/>
      <c r="C346" s="38"/>
      <c r="D346" s="38"/>
      <c r="E346" s="38" t="s">
        <v>163</v>
      </c>
      <c r="F346" s="39">
        <v>0.05</v>
      </c>
      <c r="G346" s="38"/>
      <c r="H346" s="167" t="s">
        <v>164</v>
      </c>
      <c r="I346" s="167"/>
      <c r="J346" s="39">
        <v>0.28000000000000003</v>
      </c>
    </row>
    <row r="347" spans="1:10" ht="1.0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</row>
    <row r="348" spans="1:10" ht="18" customHeight="1" x14ac:dyDescent="0.25">
      <c r="A348" s="2"/>
      <c r="B348" s="4" t="s">
        <v>28</v>
      </c>
      <c r="C348" s="2" t="s">
        <v>29</v>
      </c>
      <c r="D348" s="2" t="s">
        <v>10</v>
      </c>
      <c r="E348" s="115" t="s">
        <v>136</v>
      </c>
      <c r="F348" s="115"/>
      <c r="G348" s="3" t="s">
        <v>30</v>
      </c>
      <c r="H348" s="4" t="s">
        <v>11</v>
      </c>
      <c r="I348" s="4" t="s">
        <v>31</v>
      </c>
      <c r="J348" s="4" t="s">
        <v>12</v>
      </c>
    </row>
    <row r="349" spans="1:10" ht="25.95" customHeight="1" x14ac:dyDescent="0.25">
      <c r="A349" s="10" t="s">
        <v>137</v>
      </c>
      <c r="B349" s="12" t="s">
        <v>417</v>
      </c>
      <c r="C349" s="10" t="s">
        <v>37</v>
      </c>
      <c r="D349" s="10" t="s">
        <v>418</v>
      </c>
      <c r="E349" s="172" t="s">
        <v>142</v>
      </c>
      <c r="F349" s="172"/>
      <c r="G349" s="11" t="s">
        <v>143</v>
      </c>
      <c r="H349" s="15">
        <v>1</v>
      </c>
      <c r="I349" s="13">
        <v>0.23</v>
      </c>
      <c r="J349" s="13">
        <v>0.23</v>
      </c>
    </row>
    <row r="350" spans="1:10" ht="24" customHeight="1" x14ac:dyDescent="0.25">
      <c r="A350" s="23" t="s">
        <v>149</v>
      </c>
      <c r="B350" s="25" t="s">
        <v>423</v>
      </c>
      <c r="C350" s="23" t="s">
        <v>37</v>
      </c>
      <c r="D350" s="23" t="s">
        <v>424</v>
      </c>
      <c r="E350" s="166" t="s">
        <v>273</v>
      </c>
      <c r="F350" s="166"/>
      <c r="G350" s="24" t="s">
        <v>143</v>
      </c>
      <c r="H350" s="28">
        <v>1.154E-2</v>
      </c>
      <c r="I350" s="26">
        <v>20.190000000000001</v>
      </c>
      <c r="J350" s="26">
        <v>0.23</v>
      </c>
    </row>
    <row r="351" spans="1:10" x14ac:dyDescent="0.25">
      <c r="A351" s="38"/>
      <c r="B351" s="38"/>
      <c r="C351" s="38"/>
      <c r="D351" s="38"/>
      <c r="E351" s="38" t="s">
        <v>160</v>
      </c>
      <c r="F351" s="39">
        <v>0.11</v>
      </c>
      <c r="G351" s="38" t="s">
        <v>161</v>
      </c>
      <c r="H351" s="39">
        <v>0.12</v>
      </c>
      <c r="I351" s="38" t="s">
        <v>162</v>
      </c>
      <c r="J351" s="39">
        <v>0.23</v>
      </c>
    </row>
    <row r="352" spans="1:10" x14ac:dyDescent="0.25">
      <c r="A352" s="38"/>
      <c r="B352" s="38"/>
      <c r="C352" s="38"/>
      <c r="D352" s="38"/>
      <c r="E352" s="38" t="s">
        <v>163</v>
      </c>
      <c r="F352" s="39">
        <v>0.05</v>
      </c>
      <c r="G352" s="38"/>
      <c r="H352" s="167" t="s">
        <v>164</v>
      </c>
      <c r="I352" s="167"/>
      <c r="J352" s="39">
        <v>0.28000000000000003</v>
      </c>
    </row>
    <row r="353" spans="1:10" ht="1.0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</row>
    <row r="354" spans="1:10" ht="18" customHeight="1" x14ac:dyDescent="0.25">
      <c r="A354" s="2"/>
      <c r="B354" s="4" t="s">
        <v>28</v>
      </c>
      <c r="C354" s="2" t="s">
        <v>29</v>
      </c>
      <c r="D354" s="2" t="s">
        <v>10</v>
      </c>
      <c r="E354" s="115" t="s">
        <v>136</v>
      </c>
      <c r="F354" s="115"/>
      <c r="G354" s="3" t="s">
        <v>30</v>
      </c>
      <c r="H354" s="4" t="s">
        <v>11</v>
      </c>
      <c r="I354" s="4" t="s">
        <v>31</v>
      </c>
      <c r="J354" s="4" t="s">
        <v>12</v>
      </c>
    </row>
    <row r="355" spans="1:10" ht="25.95" customHeight="1" x14ac:dyDescent="0.25">
      <c r="A355" s="10" t="s">
        <v>137</v>
      </c>
      <c r="B355" s="12" t="s">
        <v>429</v>
      </c>
      <c r="C355" s="10" t="s">
        <v>37</v>
      </c>
      <c r="D355" s="10" t="s">
        <v>430</v>
      </c>
      <c r="E355" s="172" t="s">
        <v>142</v>
      </c>
      <c r="F355" s="172"/>
      <c r="G355" s="11" t="s">
        <v>143</v>
      </c>
      <c r="H355" s="15">
        <v>1</v>
      </c>
      <c r="I355" s="13">
        <v>0.67</v>
      </c>
      <c r="J355" s="13">
        <v>0.67</v>
      </c>
    </row>
    <row r="356" spans="1:10" ht="24" customHeight="1" x14ac:dyDescent="0.25">
      <c r="A356" s="23" t="s">
        <v>149</v>
      </c>
      <c r="B356" s="25" t="s">
        <v>431</v>
      </c>
      <c r="C356" s="23" t="s">
        <v>37</v>
      </c>
      <c r="D356" s="23" t="s">
        <v>432</v>
      </c>
      <c r="E356" s="166" t="s">
        <v>273</v>
      </c>
      <c r="F356" s="166"/>
      <c r="G356" s="24" t="s">
        <v>143</v>
      </c>
      <c r="H356" s="28">
        <v>2.12E-2</v>
      </c>
      <c r="I356" s="26">
        <v>31.63</v>
      </c>
      <c r="J356" s="26">
        <v>0.67</v>
      </c>
    </row>
    <row r="357" spans="1:10" x14ac:dyDescent="0.25">
      <c r="A357" s="38"/>
      <c r="B357" s="38"/>
      <c r="C357" s="38"/>
      <c r="D357" s="38"/>
      <c r="E357" s="38" t="s">
        <v>160</v>
      </c>
      <c r="F357" s="39">
        <v>0.33</v>
      </c>
      <c r="G357" s="38" t="s">
        <v>161</v>
      </c>
      <c r="H357" s="39">
        <v>0.34</v>
      </c>
      <c r="I357" s="38" t="s">
        <v>162</v>
      </c>
      <c r="J357" s="39">
        <v>0.67</v>
      </c>
    </row>
    <row r="358" spans="1:10" x14ac:dyDescent="0.25">
      <c r="A358" s="38"/>
      <c r="B358" s="38"/>
      <c r="C358" s="38"/>
      <c r="D358" s="38"/>
      <c r="E358" s="38" t="s">
        <v>163</v>
      </c>
      <c r="F358" s="39">
        <v>0.17</v>
      </c>
      <c r="G358" s="38"/>
      <c r="H358" s="167" t="s">
        <v>164</v>
      </c>
      <c r="I358" s="167"/>
      <c r="J358" s="39">
        <v>0.84</v>
      </c>
    </row>
    <row r="359" spans="1:10" ht="1.0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</row>
    <row r="360" spans="1:10" ht="18" customHeight="1" x14ac:dyDescent="0.25">
      <c r="A360" s="2"/>
      <c r="B360" s="4" t="s">
        <v>28</v>
      </c>
      <c r="C360" s="2" t="s">
        <v>29</v>
      </c>
      <c r="D360" s="2" t="s">
        <v>10</v>
      </c>
      <c r="E360" s="115" t="s">
        <v>136</v>
      </c>
      <c r="F360" s="115"/>
      <c r="G360" s="3" t="s">
        <v>30</v>
      </c>
      <c r="H360" s="4" t="s">
        <v>11</v>
      </c>
      <c r="I360" s="4" t="s">
        <v>31</v>
      </c>
      <c r="J360" s="4" t="s">
        <v>12</v>
      </c>
    </row>
    <row r="361" spans="1:10" ht="25.95" customHeight="1" x14ac:dyDescent="0.25">
      <c r="A361" s="10" t="s">
        <v>137</v>
      </c>
      <c r="B361" s="12" t="s">
        <v>433</v>
      </c>
      <c r="C361" s="10" t="s">
        <v>37</v>
      </c>
      <c r="D361" s="10" t="s">
        <v>434</v>
      </c>
      <c r="E361" s="172" t="s">
        <v>142</v>
      </c>
      <c r="F361" s="172"/>
      <c r="G361" s="11" t="s">
        <v>143</v>
      </c>
      <c r="H361" s="15">
        <v>1</v>
      </c>
      <c r="I361" s="13">
        <v>1.82</v>
      </c>
      <c r="J361" s="13">
        <v>1.82</v>
      </c>
    </row>
    <row r="362" spans="1:10" ht="24" customHeight="1" x14ac:dyDescent="0.25">
      <c r="A362" s="23" t="s">
        <v>149</v>
      </c>
      <c r="B362" s="25" t="s">
        <v>435</v>
      </c>
      <c r="C362" s="23" t="s">
        <v>37</v>
      </c>
      <c r="D362" s="23" t="s">
        <v>436</v>
      </c>
      <c r="E362" s="166" t="s">
        <v>273</v>
      </c>
      <c r="F362" s="166"/>
      <c r="G362" s="24" t="s">
        <v>143</v>
      </c>
      <c r="H362" s="28">
        <v>1.4760000000000001E-2</v>
      </c>
      <c r="I362" s="26">
        <v>123.98</v>
      </c>
      <c r="J362" s="26">
        <v>1.82</v>
      </c>
    </row>
    <row r="363" spans="1:10" x14ac:dyDescent="0.25">
      <c r="A363" s="38"/>
      <c r="B363" s="38"/>
      <c r="C363" s="38"/>
      <c r="D363" s="38"/>
      <c r="E363" s="38" t="s">
        <v>160</v>
      </c>
      <c r="F363" s="39">
        <v>0.91</v>
      </c>
      <c r="G363" s="38" t="s">
        <v>161</v>
      </c>
      <c r="H363" s="39">
        <v>0.91</v>
      </c>
      <c r="I363" s="38" t="s">
        <v>162</v>
      </c>
      <c r="J363" s="39">
        <v>1.82</v>
      </c>
    </row>
    <row r="364" spans="1:10" x14ac:dyDescent="0.25">
      <c r="A364" s="38"/>
      <c r="B364" s="38"/>
      <c r="C364" s="38"/>
      <c r="D364" s="38"/>
      <c r="E364" s="38" t="s">
        <v>163</v>
      </c>
      <c r="F364" s="39">
        <v>0.46</v>
      </c>
      <c r="G364" s="38"/>
      <c r="H364" s="167" t="s">
        <v>164</v>
      </c>
      <c r="I364" s="167"/>
      <c r="J364" s="39">
        <v>2.2799999999999998</v>
      </c>
    </row>
    <row r="365" spans="1:10" ht="1.0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</row>
    <row r="366" spans="1:10" ht="18" customHeight="1" x14ac:dyDescent="0.25">
      <c r="A366" s="2"/>
      <c r="B366" s="4" t="s">
        <v>28</v>
      </c>
      <c r="C366" s="2" t="s">
        <v>29</v>
      </c>
      <c r="D366" s="2" t="s">
        <v>10</v>
      </c>
      <c r="E366" s="115" t="s">
        <v>136</v>
      </c>
      <c r="F366" s="115"/>
      <c r="G366" s="3" t="s">
        <v>30</v>
      </c>
      <c r="H366" s="4" t="s">
        <v>11</v>
      </c>
      <c r="I366" s="4" t="s">
        <v>31</v>
      </c>
      <c r="J366" s="4" t="s">
        <v>12</v>
      </c>
    </row>
    <row r="367" spans="1:10" ht="39" customHeight="1" x14ac:dyDescent="0.25">
      <c r="A367" s="10" t="s">
        <v>137</v>
      </c>
      <c r="B367" s="12" t="s">
        <v>437</v>
      </c>
      <c r="C367" s="10" t="s">
        <v>37</v>
      </c>
      <c r="D367" s="10" t="s">
        <v>438</v>
      </c>
      <c r="E367" s="172" t="s">
        <v>142</v>
      </c>
      <c r="F367" s="172"/>
      <c r="G367" s="11" t="s">
        <v>143</v>
      </c>
      <c r="H367" s="15">
        <v>1</v>
      </c>
      <c r="I367" s="13">
        <v>0.14000000000000001</v>
      </c>
      <c r="J367" s="13">
        <v>0.14000000000000001</v>
      </c>
    </row>
    <row r="368" spans="1:10" ht="25.95" customHeight="1" x14ac:dyDescent="0.25">
      <c r="A368" s="23" t="s">
        <v>149</v>
      </c>
      <c r="B368" s="25" t="s">
        <v>439</v>
      </c>
      <c r="C368" s="23" t="s">
        <v>37</v>
      </c>
      <c r="D368" s="23" t="s">
        <v>440</v>
      </c>
      <c r="E368" s="166" t="s">
        <v>273</v>
      </c>
      <c r="F368" s="166"/>
      <c r="G368" s="24" t="s">
        <v>143</v>
      </c>
      <c r="H368" s="28">
        <v>8.3099999999999997E-3</v>
      </c>
      <c r="I368" s="26">
        <v>17.649999999999999</v>
      </c>
      <c r="J368" s="26">
        <v>0.14000000000000001</v>
      </c>
    </row>
    <row r="369" spans="1:10" x14ac:dyDescent="0.25">
      <c r="A369" s="38"/>
      <c r="B369" s="38"/>
      <c r="C369" s="38"/>
      <c r="D369" s="38"/>
      <c r="E369" s="38" t="s">
        <v>160</v>
      </c>
      <c r="F369" s="39">
        <v>7.0000000000000007E-2</v>
      </c>
      <c r="G369" s="38" t="s">
        <v>161</v>
      </c>
      <c r="H369" s="39">
        <v>7.0000000000000007E-2</v>
      </c>
      <c r="I369" s="38" t="s">
        <v>162</v>
      </c>
      <c r="J369" s="39">
        <v>0.14000000000000001</v>
      </c>
    </row>
    <row r="370" spans="1:10" x14ac:dyDescent="0.25">
      <c r="A370" s="38"/>
      <c r="B370" s="38"/>
      <c r="C370" s="38"/>
      <c r="D370" s="38"/>
      <c r="E370" s="38" t="s">
        <v>163</v>
      </c>
      <c r="F370" s="39">
        <v>0.03</v>
      </c>
      <c r="G370" s="38"/>
      <c r="H370" s="167" t="s">
        <v>164</v>
      </c>
      <c r="I370" s="167"/>
      <c r="J370" s="39">
        <v>0.17</v>
      </c>
    </row>
    <row r="371" spans="1:10" ht="1.0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</row>
    <row r="372" spans="1:10" ht="18" customHeight="1" x14ac:dyDescent="0.25">
      <c r="A372" s="2"/>
      <c r="B372" s="4" t="s">
        <v>28</v>
      </c>
      <c r="C372" s="2" t="s">
        <v>29</v>
      </c>
      <c r="D372" s="2" t="s">
        <v>10</v>
      </c>
      <c r="E372" s="115" t="s">
        <v>136</v>
      </c>
      <c r="F372" s="115"/>
      <c r="G372" s="3" t="s">
        <v>30</v>
      </c>
      <c r="H372" s="4" t="s">
        <v>11</v>
      </c>
      <c r="I372" s="4" t="s">
        <v>31</v>
      </c>
      <c r="J372" s="4" t="s">
        <v>12</v>
      </c>
    </row>
    <row r="373" spans="1:10" ht="25.95" customHeight="1" x14ac:dyDescent="0.25">
      <c r="A373" s="10" t="s">
        <v>137</v>
      </c>
      <c r="B373" s="12" t="s">
        <v>441</v>
      </c>
      <c r="C373" s="10" t="s">
        <v>37</v>
      </c>
      <c r="D373" s="10" t="s">
        <v>442</v>
      </c>
      <c r="E373" s="172" t="s">
        <v>142</v>
      </c>
      <c r="F373" s="172"/>
      <c r="G373" s="11" t="s">
        <v>143</v>
      </c>
      <c r="H373" s="15">
        <v>1</v>
      </c>
      <c r="I373" s="13">
        <v>0.27</v>
      </c>
      <c r="J373" s="13">
        <v>0.27</v>
      </c>
    </row>
    <row r="374" spans="1:10" ht="24" customHeight="1" x14ac:dyDescent="0.25">
      <c r="A374" s="23" t="s">
        <v>149</v>
      </c>
      <c r="B374" s="25" t="s">
        <v>443</v>
      </c>
      <c r="C374" s="23" t="s">
        <v>37</v>
      </c>
      <c r="D374" s="23" t="s">
        <v>444</v>
      </c>
      <c r="E374" s="166" t="s">
        <v>273</v>
      </c>
      <c r="F374" s="166"/>
      <c r="G374" s="24" t="s">
        <v>143</v>
      </c>
      <c r="H374" s="28">
        <v>8.3099999999999997E-3</v>
      </c>
      <c r="I374" s="26">
        <v>33.15</v>
      </c>
      <c r="J374" s="26">
        <v>0.27</v>
      </c>
    </row>
    <row r="375" spans="1:10" x14ac:dyDescent="0.25">
      <c r="A375" s="38"/>
      <c r="B375" s="38"/>
      <c r="C375" s="38"/>
      <c r="D375" s="38"/>
      <c r="E375" s="38" t="s">
        <v>160</v>
      </c>
      <c r="F375" s="39">
        <v>0.13</v>
      </c>
      <c r="G375" s="38" t="s">
        <v>161</v>
      </c>
      <c r="H375" s="39">
        <v>0.14000000000000001</v>
      </c>
      <c r="I375" s="38" t="s">
        <v>162</v>
      </c>
      <c r="J375" s="39">
        <v>0.27</v>
      </c>
    </row>
    <row r="376" spans="1:10" x14ac:dyDescent="0.25">
      <c r="A376" s="38"/>
      <c r="B376" s="38"/>
      <c r="C376" s="38"/>
      <c r="D376" s="38"/>
      <c r="E376" s="38" t="s">
        <v>163</v>
      </c>
      <c r="F376" s="39">
        <v>0.06</v>
      </c>
      <c r="G376" s="38"/>
      <c r="H376" s="167" t="s">
        <v>164</v>
      </c>
      <c r="I376" s="167"/>
      <c r="J376" s="39">
        <v>0.33</v>
      </c>
    </row>
    <row r="377" spans="1:10" ht="1.0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</row>
    <row r="378" spans="1:10" ht="18" customHeight="1" x14ac:dyDescent="0.25">
      <c r="A378" s="2"/>
      <c r="B378" s="4" t="s">
        <v>28</v>
      </c>
      <c r="C378" s="2" t="s">
        <v>29</v>
      </c>
      <c r="D378" s="2" t="s">
        <v>10</v>
      </c>
      <c r="E378" s="115" t="s">
        <v>136</v>
      </c>
      <c r="F378" s="115"/>
      <c r="G378" s="3" t="s">
        <v>30</v>
      </c>
      <c r="H378" s="4" t="s">
        <v>11</v>
      </c>
      <c r="I378" s="4" t="s">
        <v>31</v>
      </c>
      <c r="J378" s="4" t="s">
        <v>12</v>
      </c>
    </row>
    <row r="379" spans="1:10" ht="25.95" customHeight="1" x14ac:dyDescent="0.25">
      <c r="A379" s="10" t="s">
        <v>137</v>
      </c>
      <c r="B379" s="12" t="s">
        <v>445</v>
      </c>
      <c r="C379" s="10" t="s">
        <v>37</v>
      </c>
      <c r="D379" s="10" t="s">
        <v>446</v>
      </c>
      <c r="E379" s="172" t="s">
        <v>142</v>
      </c>
      <c r="F379" s="172"/>
      <c r="G379" s="11" t="s">
        <v>143</v>
      </c>
      <c r="H379" s="15">
        <v>1</v>
      </c>
      <c r="I379" s="13">
        <v>0.14000000000000001</v>
      </c>
      <c r="J379" s="13">
        <v>0.14000000000000001</v>
      </c>
    </row>
    <row r="380" spans="1:10" ht="24" customHeight="1" x14ac:dyDescent="0.25">
      <c r="A380" s="23" t="s">
        <v>149</v>
      </c>
      <c r="B380" s="25" t="s">
        <v>447</v>
      </c>
      <c r="C380" s="23" t="s">
        <v>37</v>
      </c>
      <c r="D380" s="23" t="s">
        <v>448</v>
      </c>
      <c r="E380" s="166" t="s">
        <v>273</v>
      </c>
      <c r="F380" s="166"/>
      <c r="G380" s="24" t="s">
        <v>143</v>
      </c>
      <c r="H380" s="28">
        <v>8.3099999999999997E-3</v>
      </c>
      <c r="I380" s="26">
        <v>16.96</v>
      </c>
      <c r="J380" s="26">
        <v>0.14000000000000001</v>
      </c>
    </row>
    <row r="381" spans="1:10" x14ac:dyDescent="0.25">
      <c r="A381" s="38"/>
      <c r="B381" s="38"/>
      <c r="C381" s="38"/>
      <c r="D381" s="38"/>
      <c r="E381" s="38" t="s">
        <v>160</v>
      </c>
      <c r="F381" s="39">
        <v>7.0000000000000007E-2</v>
      </c>
      <c r="G381" s="38" t="s">
        <v>161</v>
      </c>
      <c r="H381" s="39">
        <v>7.0000000000000007E-2</v>
      </c>
      <c r="I381" s="38" t="s">
        <v>162</v>
      </c>
      <c r="J381" s="39">
        <v>0.14000000000000001</v>
      </c>
    </row>
    <row r="382" spans="1:10" x14ac:dyDescent="0.25">
      <c r="A382" s="38"/>
      <c r="B382" s="38"/>
      <c r="C382" s="38"/>
      <c r="D382" s="38"/>
      <c r="E382" s="38" t="s">
        <v>163</v>
      </c>
      <c r="F382" s="39">
        <v>0.03</v>
      </c>
      <c r="G382" s="38"/>
      <c r="H382" s="167" t="s">
        <v>164</v>
      </c>
      <c r="I382" s="167"/>
      <c r="J382" s="39">
        <v>0.17</v>
      </c>
    </row>
    <row r="383" spans="1:10" ht="1.0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</row>
    <row r="384" spans="1:10" ht="18" customHeight="1" x14ac:dyDescent="0.25">
      <c r="A384" s="2"/>
      <c r="B384" s="4" t="s">
        <v>28</v>
      </c>
      <c r="C384" s="2" t="s">
        <v>29</v>
      </c>
      <c r="D384" s="2" t="s">
        <v>10</v>
      </c>
      <c r="E384" s="115" t="s">
        <v>136</v>
      </c>
      <c r="F384" s="115"/>
      <c r="G384" s="3" t="s">
        <v>30</v>
      </c>
      <c r="H384" s="4" t="s">
        <v>11</v>
      </c>
      <c r="I384" s="4" t="s">
        <v>31</v>
      </c>
      <c r="J384" s="4" t="s">
        <v>12</v>
      </c>
    </row>
    <row r="385" spans="1:10" ht="25.95" customHeight="1" x14ac:dyDescent="0.25">
      <c r="A385" s="10" t="s">
        <v>137</v>
      </c>
      <c r="B385" s="12" t="s">
        <v>449</v>
      </c>
      <c r="C385" s="10" t="s">
        <v>37</v>
      </c>
      <c r="D385" s="10" t="s">
        <v>450</v>
      </c>
      <c r="E385" s="172" t="s">
        <v>142</v>
      </c>
      <c r="F385" s="172"/>
      <c r="G385" s="11" t="s">
        <v>143</v>
      </c>
      <c r="H385" s="15">
        <v>1</v>
      </c>
      <c r="I385" s="13">
        <v>0.42</v>
      </c>
      <c r="J385" s="13">
        <v>0.42</v>
      </c>
    </row>
    <row r="386" spans="1:10" ht="24" customHeight="1" x14ac:dyDescent="0.25">
      <c r="A386" s="23" t="s">
        <v>149</v>
      </c>
      <c r="B386" s="25" t="s">
        <v>451</v>
      </c>
      <c r="C386" s="23" t="s">
        <v>37</v>
      </c>
      <c r="D386" s="23" t="s">
        <v>452</v>
      </c>
      <c r="E386" s="166" t="s">
        <v>273</v>
      </c>
      <c r="F386" s="166"/>
      <c r="G386" s="24" t="s">
        <v>143</v>
      </c>
      <c r="H386" s="28">
        <v>2.12E-2</v>
      </c>
      <c r="I386" s="26">
        <v>20.190000000000001</v>
      </c>
      <c r="J386" s="26">
        <v>0.42</v>
      </c>
    </row>
    <row r="387" spans="1:10" x14ac:dyDescent="0.25">
      <c r="A387" s="38"/>
      <c r="B387" s="38"/>
      <c r="C387" s="38"/>
      <c r="D387" s="38"/>
      <c r="E387" s="38" t="s">
        <v>160</v>
      </c>
      <c r="F387" s="39">
        <v>0.21</v>
      </c>
      <c r="G387" s="38" t="s">
        <v>161</v>
      </c>
      <c r="H387" s="39">
        <v>0.21</v>
      </c>
      <c r="I387" s="38" t="s">
        <v>162</v>
      </c>
      <c r="J387" s="39">
        <v>0.42</v>
      </c>
    </row>
    <row r="388" spans="1:10" x14ac:dyDescent="0.25">
      <c r="A388" s="38"/>
      <c r="B388" s="38"/>
      <c r="C388" s="38"/>
      <c r="D388" s="38"/>
      <c r="E388" s="38" t="s">
        <v>163</v>
      </c>
      <c r="F388" s="39">
        <v>0.1</v>
      </c>
      <c r="G388" s="38"/>
      <c r="H388" s="167" t="s">
        <v>164</v>
      </c>
      <c r="I388" s="167"/>
      <c r="J388" s="39">
        <v>0.52</v>
      </c>
    </row>
    <row r="389" spans="1:10" ht="1.0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</row>
    <row r="390" spans="1:10" ht="18" customHeight="1" x14ac:dyDescent="0.25">
      <c r="A390" s="2"/>
      <c r="B390" s="4" t="s">
        <v>28</v>
      </c>
      <c r="C390" s="2" t="s">
        <v>29</v>
      </c>
      <c r="D390" s="2" t="s">
        <v>10</v>
      </c>
      <c r="E390" s="115" t="s">
        <v>136</v>
      </c>
      <c r="F390" s="115"/>
      <c r="G390" s="3" t="s">
        <v>30</v>
      </c>
      <c r="H390" s="4" t="s">
        <v>11</v>
      </c>
      <c r="I390" s="4" t="s">
        <v>31</v>
      </c>
      <c r="J390" s="4" t="s">
        <v>12</v>
      </c>
    </row>
    <row r="391" spans="1:10" ht="25.95" customHeight="1" x14ac:dyDescent="0.25">
      <c r="A391" s="10" t="s">
        <v>137</v>
      </c>
      <c r="B391" s="12" t="s">
        <v>453</v>
      </c>
      <c r="C391" s="10" t="s">
        <v>37</v>
      </c>
      <c r="D391" s="10" t="s">
        <v>454</v>
      </c>
      <c r="E391" s="172" t="s">
        <v>142</v>
      </c>
      <c r="F391" s="172"/>
      <c r="G391" s="11" t="s">
        <v>143</v>
      </c>
      <c r="H391" s="15">
        <v>1</v>
      </c>
      <c r="I391" s="13">
        <v>0.28999999999999998</v>
      </c>
      <c r="J391" s="13">
        <v>0.28999999999999998</v>
      </c>
    </row>
    <row r="392" spans="1:10" ht="24" customHeight="1" x14ac:dyDescent="0.25">
      <c r="A392" s="23" t="s">
        <v>149</v>
      </c>
      <c r="B392" s="25" t="s">
        <v>455</v>
      </c>
      <c r="C392" s="23" t="s">
        <v>37</v>
      </c>
      <c r="D392" s="23" t="s">
        <v>456</v>
      </c>
      <c r="E392" s="166" t="s">
        <v>273</v>
      </c>
      <c r="F392" s="166"/>
      <c r="G392" s="24" t="s">
        <v>143</v>
      </c>
      <c r="H392" s="28">
        <v>1.4760000000000001E-2</v>
      </c>
      <c r="I392" s="26">
        <v>20.190000000000001</v>
      </c>
      <c r="J392" s="26">
        <v>0.28999999999999998</v>
      </c>
    </row>
    <row r="393" spans="1:10" x14ac:dyDescent="0.25">
      <c r="A393" s="38"/>
      <c r="B393" s="38"/>
      <c r="C393" s="38"/>
      <c r="D393" s="38"/>
      <c r="E393" s="38" t="s">
        <v>160</v>
      </c>
      <c r="F393" s="39">
        <v>0.14000000000000001</v>
      </c>
      <c r="G393" s="38" t="s">
        <v>161</v>
      </c>
      <c r="H393" s="39">
        <v>0.15</v>
      </c>
      <c r="I393" s="38" t="s">
        <v>162</v>
      </c>
      <c r="J393" s="39">
        <v>0.28999999999999998</v>
      </c>
    </row>
    <row r="394" spans="1:10" x14ac:dyDescent="0.25">
      <c r="A394" s="38"/>
      <c r="B394" s="38"/>
      <c r="C394" s="38"/>
      <c r="D394" s="38"/>
      <c r="E394" s="38" t="s">
        <v>163</v>
      </c>
      <c r="F394" s="39">
        <v>7.0000000000000007E-2</v>
      </c>
      <c r="G394" s="38"/>
      <c r="H394" s="167" t="s">
        <v>164</v>
      </c>
      <c r="I394" s="167"/>
      <c r="J394" s="39">
        <v>0.36</v>
      </c>
    </row>
    <row r="395" spans="1:10" ht="1.0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</row>
    <row r="396" spans="1:10" ht="18" customHeight="1" x14ac:dyDescent="0.25">
      <c r="A396" s="2"/>
      <c r="B396" s="4" t="s">
        <v>28</v>
      </c>
      <c r="C396" s="2" t="s">
        <v>29</v>
      </c>
      <c r="D396" s="2" t="s">
        <v>10</v>
      </c>
      <c r="E396" s="115" t="s">
        <v>136</v>
      </c>
      <c r="F396" s="115"/>
      <c r="G396" s="3" t="s">
        <v>30</v>
      </c>
      <c r="H396" s="4" t="s">
        <v>11</v>
      </c>
      <c r="I396" s="4" t="s">
        <v>31</v>
      </c>
      <c r="J396" s="4" t="s">
        <v>12</v>
      </c>
    </row>
    <row r="397" spans="1:10" ht="25.95" customHeight="1" x14ac:dyDescent="0.25">
      <c r="A397" s="10" t="s">
        <v>137</v>
      </c>
      <c r="B397" s="12" t="s">
        <v>457</v>
      </c>
      <c r="C397" s="10" t="s">
        <v>37</v>
      </c>
      <c r="D397" s="10" t="s">
        <v>458</v>
      </c>
      <c r="E397" s="172" t="s">
        <v>142</v>
      </c>
      <c r="F397" s="172"/>
      <c r="G397" s="11" t="s">
        <v>143</v>
      </c>
      <c r="H397" s="15">
        <v>1</v>
      </c>
      <c r="I397" s="13">
        <v>0.31</v>
      </c>
      <c r="J397" s="13">
        <v>0.31</v>
      </c>
    </row>
    <row r="398" spans="1:10" ht="24" customHeight="1" x14ac:dyDescent="0.25">
      <c r="A398" s="23" t="s">
        <v>149</v>
      </c>
      <c r="B398" s="25" t="s">
        <v>459</v>
      </c>
      <c r="C398" s="23" t="s">
        <v>37</v>
      </c>
      <c r="D398" s="23" t="s">
        <v>460</v>
      </c>
      <c r="E398" s="166" t="s">
        <v>273</v>
      </c>
      <c r="F398" s="166"/>
      <c r="G398" s="24" t="s">
        <v>143</v>
      </c>
      <c r="H398" s="28">
        <v>2.12E-2</v>
      </c>
      <c r="I398" s="26">
        <v>14.76</v>
      </c>
      <c r="J398" s="26">
        <v>0.31</v>
      </c>
    </row>
    <row r="399" spans="1:10" x14ac:dyDescent="0.25">
      <c r="A399" s="38"/>
      <c r="B399" s="38"/>
      <c r="C399" s="38"/>
      <c r="D399" s="38"/>
      <c r="E399" s="38" t="s">
        <v>160</v>
      </c>
      <c r="F399" s="39">
        <v>0.15</v>
      </c>
      <c r="G399" s="38" t="s">
        <v>161</v>
      </c>
      <c r="H399" s="39">
        <v>0.16</v>
      </c>
      <c r="I399" s="38" t="s">
        <v>162</v>
      </c>
      <c r="J399" s="39">
        <v>0.31</v>
      </c>
    </row>
    <row r="400" spans="1:10" x14ac:dyDescent="0.25">
      <c r="A400" s="38"/>
      <c r="B400" s="38"/>
      <c r="C400" s="38"/>
      <c r="D400" s="38"/>
      <c r="E400" s="38" t="s">
        <v>163</v>
      </c>
      <c r="F400" s="39">
        <v>7.0000000000000007E-2</v>
      </c>
      <c r="G400" s="38"/>
      <c r="H400" s="167" t="s">
        <v>164</v>
      </c>
      <c r="I400" s="167"/>
      <c r="J400" s="39">
        <v>0.38</v>
      </c>
    </row>
    <row r="401" spans="1:10" ht="1.0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</row>
    <row r="402" spans="1:10" ht="18" customHeight="1" x14ac:dyDescent="0.25">
      <c r="A402" s="2"/>
      <c r="B402" s="4" t="s">
        <v>28</v>
      </c>
      <c r="C402" s="2" t="s">
        <v>29</v>
      </c>
      <c r="D402" s="2" t="s">
        <v>10</v>
      </c>
      <c r="E402" s="115" t="s">
        <v>136</v>
      </c>
      <c r="F402" s="115"/>
      <c r="G402" s="3" t="s">
        <v>30</v>
      </c>
      <c r="H402" s="4" t="s">
        <v>11</v>
      </c>
      <c r="I402" s="4" t="s">
        <v>31</v>
      </c>
      <c r="J402" s="4" t="s">
        <v>12</v>
      </c>
    </row>
    <row r="403" spans="1:10" ht="25.95" customHeight="1" x14ac:dyDescent="0.25">
      <c r="A403" s="10" t="s">
        <v>137</v>
      </c>
      <c r="B403" s="12" t="s">
        <v>461</v>
      </c>
      <c r="C403" s="10" t="s">
        <v>37</v>
      </c>
      <c r="D403" s="10" t="s">
        <v>462</v>
      </c>
      <c r="E403" s="172" t="s">
        <v>142</v>
      </c>
      <c r="F403" s="172"/>
      <c r="G403" s="11" t="s">
        <v>143</v>
      </c>
      <c r="H403" s="15">
        <v>1</v>
      </c>
      <c r="I403" s="13">
        <v>0.27</v>
      </c>
      <c r="J403" s="13">
        <v>0.27</v>
      </c>
    </row>
    <row r="404" spans="1:10" ht="24" customHeight="1" x14ac:dyDescent="0.25">
      <c r="A404" s="23" t="s">
        <v>149</v>
      </c>
      <c r="B404" s="25" t="s">
        <v>463</v>
      </c>
      <c r="C404" s="23" t="s">
        <v>37</v>
      </c>
      <c r="D404" s="23" t="s">
        <v>464</v>
      </c>
      <c r="E404" s="166" t="s">
        <v>273</v>
      </c>
      <c r="F404" s="166"/>
      <c r="G404" s="24" t="s">
        <v>143</v>
      </c>
      <c r="H404" s="28">
        <v>8.3099999999999997E-3</v>
      </c>
      <c r="I404" s="26">
        <v>33.01</v>
      </c>
      <c r="J404" s="26">
        <v>0.27</v>
      </c>
    </row>
    <row r="405" spans="1:10" x14ac:dyDescent="0.25">
      <c r="A405" s="38"/>
      <c r="B405" s="38"/>
      <c r="C405" s="38"/>
      <c r="D405" s="38"/>
      <c r="E405" s="38" t="s">
        <v>160</v>
      </c>
      <c r="F405" s="39">
        <v>0.13</v>
      </c>
      <c r="G405" s="38" t="s">
        <v>161</v>
      </c>
      <c r="H405" s="39">
        <v>0.14000000000000001</v>
      </c>
      <c r="I405" s="38" t="s">
        <v>162</v>
      </c>
      <c r="J405" s="39">
        <v>0.27</v>
      </c>
    </row>
    <row r="406" spans="1:10" x14ac:dyDescent="0.25">
      <c r="A406" s="38"/>
      <c r="B406" s="38"/>
      <c r="C406" s="38"/>
      <c r="D406" s="38"/>
      <c r="E406" s="38" t="s">
        <v>163</v>
      </c>
      <c r="F406" s="39">
        <v>0.06</v>
      </c>
      <c r="G406" s="38"/>
      <c r="H406" s="167" t="s">
        <v>164</v>
      </c>
      <c r="I406" s="167"/>
      <c r="J406" s="39">
        <v>0.33</v>
      </c>
    </row>
    <row r="407" spans="1:10" ht="1.0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</row>
    <row r="408" spans="1:10" ht="18" customHeight="1" x14ac:dyDescent="0.25">
      <c r="A408" s="2"/>
      <c r="B408" s="4" t="s">
        <v>28</v>
      </c>
      <c r="C408" s="2" t="s">
        <v>29</v>
      </c>
      <c r="D408" s="2" t="s">
        <v>10</v>
      </c>
      <c r="E408" s="115" t="s">
        <v>136</v>
      </c>
      <c r="F408" s="115"/>
      <c r="G408" s="3" t="s">
        <v>30</v>
      </c>
      <c r="H408" s="4" t="s">
        <v>11</v>
      </c>
      <c r="I408" s="4" t="s">
        <v>31</v>
      </c>
      <c r="J408" s="4" t="s">
        <v>12</v>
      </c>
    </row>
    <row r="409" spans="1:10" ht="24" customHeight="1" x14ac:dyDescent="0.25">
      <c r="A409" s="10" t="s">
        <v>137</v>
      </c>
      <c r="B409" s="12" t="s">
        <v>194</v>
      </c>
      <c r="C409" s="10" t="s">
        <v>42</v>
      </c>
      <c r="D409" s="10" t="s">
        <v>195</v>
      </c>
      <c r="E409" s="172" t="s">
        <v>189</v>
      </c>
      <c r="F409" s="172"/>
      <c r="G409" s="11" t="s">
        <v>196</v>
      </c>
      <c r="H409" s="15">
        <v>1</v>
      </c>
      <c r="I409" s="13">
        <v>626.36</v>
      </c>
      <c r="J409" s="13">
        <v>626.36</v>
      </c>
    </row>
    <row r="410" spans="1:10" ht="24" customHeight="1" x14ac:dyDescent="0.25">
      <c r="A410" s="17" t="s">
        <v>139</v>
      </c>
      <c r="B410" s="19" t="s">
        <v>140</v>
      </c>
      <c r="C410" s="17" t="s">
        <v>37</v>
      </c>
      <c r="D410" s="17" t="s">
        <v>141</v>
      </c>
      <c r="E410" s="170" t="s">
        <v>142</v>
      </c>
      <c r="F410" s="170"/>
      <c r="G410" s="18" t="s">
        <v>143</v>
      </c>
      <c r="H410" s="22">
        <v>12</v>
      </c>
      <c r="I410" s="20">
        <v>22.46</v>
      </c>
      <c r="J410" s="20">
        <v>269.52</v>
      </c>
    </row>
    <row r="411" spans="1:10" ht="24" customHeight="1" x14ac:dyDescent="0.25">
      <c r="A411" s="17" t="s">
        <v>139</v>
      </c>
      <c r="B411" s="19" t="s">
        <v>204</v>
      </c>
      <c r="C411" s="17" t="s">
        <v>37</v>
      </c>
      <c r="D411" s="17" t="s">
        <v>205</v>
      </c>
      <c r="E411" s="170" t="s">
        <v>142</v>
      </c>
      <c r="F411" s="170"/>
      <c r="G411" s="18" t="s">
        <v>143</v>
      </c>
      <c r="H411" s="22">
        <v>12</v>
      </c>
      <c r="I411" s="20">
        <v>27.82</v>
      </c>
      <c r="J411" s="20">
        <v>333.84</v>
      </c>
    </row>
    <row r="412" spans="1:10" ht="24" customHeight="1" x14ac:dyDescent="0.25">
      <c r="A412" s="23" t="s">
        <v>149</v>
      </c>
      <c r="B412" s="25" t="s">
        <v>465</v>
      </c>
      <c r="C412" s="23" t="s">
        <v>42</v>
      </c>
      <c r="D412" s="23" t="s">
        <v>466</v>
      </c>
      <c r="E412" s="166" t="s">
        <v>467</v>
      </c>
      <c r="F412" s="166"/>
      <c r="G412" s="24" t="s">
        <v>468</v>
      </c>
      <c r="H412" s="28">
        <v>1</v>
      </c>
      <c r="I412" s="26">
        <v>23</v>
      </c>
      <c r="J412" s="26">
        <v>23</v>
      </c>
    </row>
    <row r="413" spans="1:10" x14ac:dyDescent="0.25">
      <c r="A413" s="38"/>
      <c r="B413" s="38"/>
      <c r="C413" s="38"/>
      <c r="D413" s="38"/>
      <c r="E413" s="38" t="s">
        <v>160</v>
      </c>
      <c r="F413" s="39">
        <v>216.28</v>
      </c>
      <c r="G413" s="38" t="s">
        <v>161</v>
      </c>
      <c r="H413" s="39">
        <v>211.88</v>
      </c>
      <c r="I413" s="38" t="s">
        <v>162</v>
      </c>
      <c r="J413" s="39">
        <v>428.16</v>
      </c>
    </row>
    <row r="414" spans="1:10" x14ac:dyDescent="0.25">
      <c r="A414" s="38"/>
      <c r="B414" s="38"/>
      <c r="C414" s="38"/>
      <c r="D414" s="38"/>
      <c r="E414" s="38" t="s">
        <v>163</v>
      </c>
      <c r="F414" s="39">
        <v>160.53</v>
      </c>
      <c r="G414" s="38"/>
      <c r="H414" s="167" t="s">
        <v>164</v>
      </c>
      <c r="I414" s="167"/>
      <c r="J414" s="39">
        <v>786.89</v>
      </c>
    </row>
    <row r="415" spans="1:10" ht="1.0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</row>
    <row r="416" spans="1:10" ht="18" customHeight="1" x14ac:dyDescent="0.25">
      <c r="A416" s="2"/>
      <c r="B416" s="4" t="s">
        <v>28</v>
      </c>
      <c r="C416" s="2" t="s">
        <v>29</v>
      </c>
      <c r="D416" s="2" t="s">
        <v>10</v>
      </c>
      <c r="E416" s="115" t="s">
        <v>136</v>
      </c>
      <c r="F416" s="115"/>
      <c r="G416" s="3" t="s">
        <v>30</v>
      </c>
      <c r="H416" s="4" t="s">
        <v>11</v>
      </c>
      <c r="I416" s="4" t="s">
        <v>31</v>
      </c>
      <c r="J416" s="4" t="s">
        <v>12</v>
      </c>
    </row>
    <row r="417" spans="1:10" ht="24" customHeight="1" x14ac:dyDescent="0.25">
      <c r="A417" s="10" t="s">
        <v>137</v>
      </c>
      <c r="B417" s="12" t="s">
        <v>168</v>
      </c>
      <c r="C417" s="10" t="s">
        <v>37</v>
      </c>
      <c r="D417" s="10" t="s">
        <v>169</v>
      </c>
      <c r="E417" s="172" t="s">
        <v>142</v>
      </c>
      <c r="F417" s="172"/>
      <c r="G417" s="11" t="s">
        <v>143</v>
      </c>
      <c r="H417" s="15">
        <v>1</v>
      </c>
      <c r="I417" s="13">
        <v>38.54</v>
      </c>
      <c r="J417" s="13">
        <v>38.54</v>
      </c>
    </row>
    <row r="418" spans="1:10" ht="25.95" customHeight="1" x14ac:dyDescent="0.25">
      <c r="A418" s="17" t="s">
        <v>139</v>
      </c>
      <c r="B418" s="19" t="s">
        <v>429</v>
      </c>
      <c r="C418" s="17" t="s">
        <v>37</v>
      </c>
      <c r="D418" s="17" t="s">
        <v>430</v>
      </c>
      <c r="E418" s="170" t="s">
        <v>142</v>
      </c>
      <c r="F418" s="170"/>
      <c r="G418" s="18" t="s">
        <v>143</v>
      </c>
      <c r="H418" s="22">
        <v>1</v>
      </c>
      <c r="I418" s="20">
        <v>0.67</v>
      </c>
      <c r="J418" s="20">
        <v>0.67</v>
      </c>
    </row>
    <row r="419" spans="1:10" ht="25.95" customHeight="1" x14ac:dyDescent="0.25">
      <c r="A419" s="23" t="s">
        <v>149</v>
      </c>
      <c r="B419" s="25" t="s">
        <v>469</v>
      </c>
      <c r="C419" s="23" t="s">
        <v>37</v>
      </c>
      <c r="D419" s="23" t="s">
        <v>470</v>
      </c>
      <c r="E419" s="166" t="s">
        <v>366</v>
      </c>
      <c r="F419" s="166"/>
      <c r="G419" s="24" t="s">
        <v>143</v>
      </c>
      <c r="H419" s="28">
        <v>1</v>
      </c>
      <c r="I419" s="26">
        <v>0.17</v>
      </c>
      <c r="J419" s="26">
        <v>0.17</v>
      </c>
    </row>
    <row r="420" spans="1:10" ht="25.95" customHeight="1" x14ac:dyDescent="0.25">
      <c r="A420" s="23" t="s">
        <v>149</v>
      </c>
      <c r="B420" s="25" t="s">
        <v>371</v>
      </c>
      <c r="C420" s="23" t="s">
        <v>37</v>
      </c>
      <c r="D420" s="23" t="s">
        <v>372</v>
      </c>
      <c r="E420" s="166" t="s">
        <v>366</v>
      </c>
      <c r="F420" s="166"/>
      <c r="G420" s="24" t="s">
        <v>143</v>
      </c>
      <c r="H420" s="28">
        <v>1</v>
      </c>
      <c r="I420" s="26">
        <v>1.42</v>
      </c>
      <c r="J420" s="26">
        <v>1.42</v>
      </c>
    </row>
    <row r="421" spans="1:10" ht="24" customHeight="1" x14ac:dyDescent="0.25">
      <c r="A421" s="23" t="s">
        <v>149</v>
      </c>
      <c r="B421" s="25" t="s">
        <v>431</v>
      </c>
      <c r="C421" s="23" t="s">
        <v>37</v>
      </c>
      <c r="D421" s="23" t="s">
        <v>432</v>
      </c>
      <c r="E421" s="166" t="s">
        <v>273</v>
      </c>
      <c r="F421" s="166"/>
      <c r="G421" s="24" t="s">
        <v>143</v>
      </c>
      <c r="H421" s="28">
        <v>1</v>
      </c>
      <c r="I421" s="26">
        <v>31.63</v>
      </c>
      <c r="J421" s="26">
        <v>31.63</v>
      </c>
    </row>
    <row r="422" spans="1:10" ht="25.95" customHeight="1" x14ac:dyDescent="0.25">
      <c r="A422" s="23" t="s">
        <v>149</v>
      </c>
      <c r="B422" s="25" t="s">
        <v>375</v>
      </c>
      <c r="C422" s="23" t="s">
        <v>37</v>
      </c>
      <c r="D422" s="23" t="s">
        <v>376</v>
      </c>
      <c r="E422" s="166" t="s">
        <v>366</v>
      </c>
      <c r="F422" s="166"/>
      <c r="G422" s="24" t="s">
        <v>143</v>
      </c>
      <c r="H422" s="28">
        <v>1</v>
      </c>
      <c r="I422" s="26">
        <v>0.48</v>
      </c>
      <c r="J422" s="26">
        <v>0.48</v>
      </c>
    </row>
    <row r="423" spans="1:10" ht="25.95" customHeight="1" x14ac:dyDescent="0.25">
      <c r="A423" s="23" t="s">
        <v>149</v>
      </c>
      <c r="B423" s="25" t="s">
        <v>369</v>
      </c>
      <c r="C423" s="23" t="s">
        <v>37</v>
      </c>
      <c r="D423" s="23" t="s">
        <v>370</v>
      </c>
      <c r="E423" s="166" t="s">
        <v>366</v>
      </c>
      <c r="F423" s="166"/>
      <c r="G423" s="24" t="s">
        <v>143</v>
      </c>
      <c r="H423" s="28">
        <v>1</v>
      </c>
      <c r="I423" s="26">
        <v>0.11</v>
      </c>
      <c r="J423" s="26">
        <v>0.11</v>
      </c>
    </row>
    <row r="424" spans="1:10" ht="25.95" customHeight="1" x14ac:dyDescent="0.25">
      <c r="A424" s="23" t="s">
        <v>149</v>
      </c>
      <c r="B424" s="25" t="s">
        <v>471</v>
      </c>
      <c r="C424" s="23" t="s">
        <v>37</v>
      </c>
      <c r="D424" s="23" t="s">
        <v>472</v>
      </c>
      <c r="E424" s="166" t="s">
        <v>366</v>
      </c>
      <c r="F424" s="166"/>
      <c r="G424" s="24" t="s">
        <v>143</v>
      </c>
      <c r="H424" s="28">
        <v>1</v>
      </c>
      <c r="I424" s="26">
        <v>1.57</v>
      </c>
      <c r="J424" s="26">
        <v>1.57</v>
      </c>
    </row>
    <row r="425" spans="1:10" ht="25.95" customHeight="1" x14ac:dyDescent="0.25">
      <c r="A425" s="23" t="s">
        <v>149</v>
      </c>
      <c r="B425" s="25" t="s">
        <v>373</v>
      </c>
      <c r="C425" s="23" t="s">
        <v>37</v>
      </c>
      <c r="D425" s="23" t="s">
        <v>374</v>
      </c>
      <c r="E425" s="166" t="s">
        <v>366</v>
      </c>
      <c r="F425" s="166"/>
      <c r="G425" s="24" t="s">
        <v>143</v>
      </c>
      <c r="H425" s="28">
        <v>1</v>
      </c>
      <c r="I425" s="26">
        <v>2.4900000000000002</v>
      </c>
      <c r="J425" s="26">
        <v>2.4900000000000002</v>
      </c>
    </row>
    <row r="426" spans="1:10" x14ac:dyDescent="0.25">
      <c r="A426" s="38"/>
      <c r="B426" s="38"/>
      <c r="C426" s="38"/>
      <c r="D426" s="38"/>
      <c r="E426" s="38" t="s">
        <v>160</v>
      </c>
      <c r="F426" s="39">
        <v>16.309999999999999</v>
      </c>
      <c r="G426" s="38" t="s">
        <v>161</v>
      </c>
      <c r="H426" s="39">
        <v>15.99</v>
      </c>
      <c r="I426" s="38" t="s">
        <v>162</v>
      </c>
      <c r="J426" s="39">
        <v>32.299999999999997</v>
      </c>
    </row>
    <row r="427" spans="1:10" x14ac:dyDescent="0.25">
      <c r="A427" s="38"/>
      <c r="B427" s="38"/>
      <c r="C427" s="38"/>
      <c r="D427" s="38"/>
      <c r="E427" s="38" t="s">
        <v>163</v>
      </c>
      <c r="F427" s="39">
        <v>9.8699999999999992</v>
      </c>
      <c r="G427" s="38"/>
      <c r="H427" s="167" t="s">
        <v>164</v>
      </c>
      <c r="I427" s="167"/>
      <c r="J427" s="39">
        <v>48.41</v>
      </c>
    </row>
    <row r="428" spans="1:10" ht="1.0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</row>
    <row r="429" spans="1:10" ht="18" customHeight="1" x14ac:dyDescent="0.25">
      <c r="A429" s="2"/>
      <c r="B429" s="4" t="s">
        <v>28</v>
      </c>
      <c r="C429" s="2" t="s">
        <v>29</v>
      </c>
      <c r="D429" s="2" t="s">
        <v>10</v>
      </c>
      <c r="E429" s="115" t="s">
        <v>136</v>
      </c>
      <c r="F429" s="115"/>
      <c r="G429" s="3" t="s">
        <v>30</v>
      </c>
      <c r="H429" s="4" t="s">
        <v>11</v>
      </c>
      <c r="I429" s="4" t="s">
        <v>31</v>
      </c>
      <c r="J429" s="4" t="s">
        <v>12</v>
      </c>
    </row>
    <row r="430" spans="1:10" ht="25.95" customHeight="1" x14ac:dyDescent="0.25">
      <c r="A430" s="10" t="s">
        <v>137</v>
      </c>
      <c r="B430" s="12" t="s">
        <v>166</v>
      </c>
      <c r="C430" s="10" t="s">
        <v>37</v>
      </c>
      <c r="D430" s="10" t="s">
        <v>167</v>
      </c>
      <c r="E430" s="172" t="s">
        <v>142</v>
      </c>
      <c r="F430" s="172"/>
      <c r="G430" s="11" t="s">
        <v>143</v>
      </c>
      <c r="H430" s="15">
        <v>1</v>
      </c>
      <c r="I430" s="13">
        <v>130.99</v>
      </c>
      <c r="J430" s="13">
        <v>130.99</v>
      </c>
    </row>
    <row r="431" spans="1:10" ht="25.95" customHeight="1" x14ac:dyDescent="0.25">
      <c r="A431" s="17" t="s">
        <v>139</v>
      </c>
      <c r="B431" s="19" t="s">
        <v>433</v>
      </c>
      <c r="C431" s="17" t="s">
        <v>37</v>
      </c>
      <c r="D431" s="17" t="s">
        <v>434</v>
      </c>
      <c r="E431" s="170" t="s">
        <v>142</v>
      </c>
      <c r="F431" s="170"/>
      <c r="G431" s="18" t="s">
        <v>143</v>
      </c>
      <c r="H431" s="22">
        <v>1</v>
      </c>
      <c r="I431" s="20">
        <v>1.82</v>
      </c>
      <c r="J431" s="20">
        <v>1.82</v>
      </c>
    </row>
    <row r="432" spans="1:10" ht="25.95" customHeight="1" x14ac:dyDescent="0.25">
      <c r="A432" s="23" t="s">
        <v>149</v>
      </c>
      <c r="B432" s="25" t="s">
        <v>371</v>
      </c>
      <c r="C432" s="23" t="s">
        <v>37</v>
      </c>
      <c r="D432" s="23" t="s">
        <v>372</v>
      </c>
      <c r="E432" s="166" t="s">
        <v>366</v>
      </c>
      <c r="F432" s="166"/>
      <c r="G432" s="24" t="s">
        <v>143</v>
      </c>
      <c r="H432" s="28">
        <v>1</v>
      </c>
      <c r="I432" s="26">
        <v>1.42</v>
      </c>
      <c r="J432" s="26">
        <v>1.42</v>
      </c>
    </row>
    <row r="433" spans="1:10" ht="25.95" customHeight="1" x14ac:dyDescent="0.25">
      <c r="A433" s="23" t="s">
        <v>149</v>
      </c>
      <c r="B433" s="25" t="s">
        <v>369</v>
      </c>
      <c r="C433" s="23" t="s">
        <v>37</v>
      </c>
      <c r="D433" s="23" t="s">
        <v>370</v>
      </c>
      <c r="E433" s="166" t="s">
        <v>366</v>
      </c>
      <c r="F433" s="166"/>
      <c r="G433" s="24" t="s">
        <v>143</v>
      </c>
      <c r="H433" s="28">
        <v>1</v>
      </c>
      <c r="I433" s="26">
        <v>0.11</v>
      </c>
      <c r="J433" s="26">
        <v>0.11</v>
      </c>
    </row>
    <row r="434" spans="1:10" ht="25.95" customHeight="1" x14ac:dyDescent="0.25">
      <c r="A434" s="23" t="s">
        <v>149</v>
      </c>
      <c r="B434" s="25" t="s">
        <v>473</v>
      </c>
      <c r="C434" s="23" t="s">
        <v>37</v>
      </c>
      <c r="D434" s="23" t="s">
        <v>474</v>
      </c>
      <c r="E434" s="166" t="s">
        <v>366</v>
      </c>
      <c r="F434" s="166"/>
      <c r="G434" s="24" t="s">
        <v>143</v>
      </c>
      <c r="H434" s="28">
        <v>1</v>
      </c>
      <c r="I434" s="26">
        <v>1.1299999999999999</v>
      </c>
      <c r="J434" s="26">
        <v>1.1299999999999999</v>
      </c>
    </row>
    <row r="435" spans="1:10" ht="25.95" customHeight="1" x14ac:dyDescent="0.25">
      <c r="A435" s="23" t="s">
        <v>149</v>
      </c>
      <c r="B435" s="25" t="s">
        <v>475</v>
      </c>
      <c r="C435" s="23" t="s">
        <v>37</v>
      </c>
      <c r="D435" s="23" t="s">
        <v>476</v>
      </c>
      <c r="E435" s="166" t="s">
        <v>366</v>
      </c>
      <c r="F435" s="166"/>
      <c r="G435" s="24" t="s">
        <v>143</v>
      </c>
      <c r="H435" s="28">
        <v>1</v>
      </c>
      <c r="I435" s="26">
        <v>0.04</v>
      </c>
      <c r="J435" s="26">
        <v>0.04</v>
      </c>
    </row>
    <row r="436" spans="1:10" ht="24" customHeight="1" x14ac:dyDescent="0.25">
      <c r="A436" s="23" t="s">
        <v>149</v>
      </c>
      <c r="B436" s="25" t="s">
        <v>435</v>
      </c>
      <c r="C436" s="23" t="s">
        <v>37</v>
      </c>
      <c r="D436" s="23" t="s">
        <v>436</v>
      </c>
      <c r="E436" s="166" t="s">
        <v>273</v>
      </c>
      <c r="F436" s="166"/>
      <c r="G436" s="24" t="s">
        <v>143</v>
      </c>
      <c r="H436" s="28">
        <v>1</v>
      </c>
      <c r="I436" s="26">
        <v>123.98</v>
      </c>
      <c r="J436" s="26">
        <v>123.98</v>
      </c>
    </row>
    <row r="437" spans="1:10" ht="25.95" customHeight="1" x14ac:dyDescent="0.25">
      <c r="A437" s="23" t="s">
        <v>149</v>
      </c>
      <c r="B437" s="25" t="s">
        <v>373</v>
      </c>
      <c r="C437" s="23" t="s">
        <v>37</v>
      </c>
      <c r="D437" s="23" t="s">
        <v>374</v>
      </c>
      <c r="E437" s="166" t="s">
        <v>366</v>
      </c>
      <c r="F437" s="166"/>
      <c r="G437" s="24" t="s">
        <v>143</v>
      </c>
      <c r="H437" s="28">
        <v>1</v>
      </c>
      <c r="I437" s="26">
        <v>2.4900000000000002</v>
      </c>
      <c r="J437" s="26">
        <v>2.4900000000000002</v>
      </c>
    </row>
    <row r="438" spans="1:10" x14ac:dyDescent="0.25">
      <c r="A438" s="38"/>
      <c r="B438" s="38"/>
      <c r="C438" s="38"/>
      <c r="D438" s="38"/>
      <c r="E438" s="38" t="s">
        <v>160</v>
      </c>
      <c r="F438" s="39">
        <v>63.54</v>
      </c>
      <c r="G438" s="38" t="s">
        <v>161</v>
      </c>
      <c r="H438" s="39">
        <v>62.26</v>
      </c>
      <c r="I438" s="38" t="s">
        <v>162</v>
      </c>
      <c r="J438" s="39">
        <v>125.8</v>
      </c>
    </row>
    <row r="439" spans="1:10" x14ac:dyDescent="0.25">
      <c r="A439" s="38"/>
      <c r="B439" s="38"/>
      <c r="C439" s="38"/>
      <c r="D439" s="38"/>
      <c r="E439" s="38" t="s">
        <v>163</v>
      </c>
      <c r="F439" s="39">
        <v>33.57</v>
      </c>
      <c r="G439" s="38"/>
      <c r="H439" s="167" t="s">
        <v>164</v>
      </c>
      <c r="I439" s="167"/>
      <c r="J439" s="39">
        <v>164.56</v>
      </c>
    </row>
    <row r="440" spans="1:10" ht="1.0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</row>
    <row r="441" spans="1:10" ht="18" customHeight="1" x14ac:dyDescent="0.25">
      <c r="A441" s="2"/>
      <c r="B441" s="4" t="s">
        <v>28</v>
      </c>
      <c r="C441" s="2" t="s">
        <v>29</v>
      </c>
      <c r="D441" s="2" t="s">
        <v>10</v>
      </c>
      <c r="E441" s="115" t="s">
        <v>136</v>
      </c>
      <c r="F441" s="115"/>
      <c r="G441" s="3" t="s">
        <v>30</v>
      </c>
      <c r="H441" s="4" t="s">
        <v>11</v>
      </c>
      <c r="I441" s="4" t="s">
        <v>31</v>
      </c>
      <c r="J441" s="4" t="s">
        <v>12</v>
      </c>
    </row>
    <row r="442" spans="1:10" ht="24" customHeight="1" x14ac:dyDescent="0.25">
      <c r="A442" s="10" t="s">
        <v>137</v>
      </c>
      <c r="B442" s="12" t="s">
        <v>277</v>
      </c>
      <c r="C442" s="10" t="s">
        <v>96</v>
      </c>
      <c r="D442" s="10" t="s">
        <v>278</v>
      </c>
      <c r="E442" s="172" t="s">
        <v>279</v>
      </c>
      <c r="F442" s="172"/>
      <c r="G442" s="11" t="s">
        <v>274</v>
      </c>
      <c r="H442" s="15">
        <v>1</v>
      </c>
      <c r="I442" s="13">
        <v>3.86</v>
      </c>
      <c r="J442" s="13">
        <v>3.86</v>
      </c>
    </row>
    <row r="443" spans="1:10" ht="15" customHeight="1" x14ac:dyDescent="0.25">
      <c r="A443" s="2" t="s">
        <v>9</v>
      </c>
      <c r="B443" s="4" t="s">
        <v>28</v>
      </c>
      <c r="C443" s="2" t="s">
        <v>29</v>
      </c>
      <c r="D443" s="2" t="s">
        <v>10</v>
      </c>
      <c r="E443" s="115" t="s">
        <v>136</v>
      </c>
      <c r="F443" s="168"/>
      <c r="G443" s="3" t="s">
        <v>30</v>
      </c>
      <c r="H443" s="4" t="s">
        <v>11</v>
      </c>
      <c r="I443" s="4" t="s">
        <v>31</v>
      </c>
      <c r="J443" s="4" t="s">
        <v>12</v>
      </c>
    </row>
    <row r="444" spans="1:10" ht="24" customHeight="1" x14ac:dyDescent="0.25">
      <c r="A444" s="23" t="s">
        <v>149</v>
      </c>
      <c r="B444" s="25" t="s">
        <v>291</v>
      </c>
      <c r="C444" s="23" t="s">
        <v>96</v>
      </c>
      <c r="D444" s="23" t="s">
        <v>292</v>
      </c>
      <c r="E444" s="166" t="s">
        <v>152</v>
      </c>
      <c r="F444" s="166"/>
      <c r="G444" s="24" t="s">
        <v>293</v>
      </c>
      <c r="H444" s="28">
        <v>9.4100000000000003E-2</v>
      </c>
      <c r="I444" s="26" t="s">
        <v>294</v>
      </c>
      <c r="J444" s="27" t="s">
        <v>477</v>
      </c>
    </row>
    <row r="445" spans="1:10" ht="25.95" customHeight="1" x14ac:dyDescent="0.25">
      <c r="A445" s="23" t="s">
        <v>149</v>
      </c>
      <c r="B445" s="25" t="s">
        <v>296</v>
      </c>
      <c r="C445" s="23" t="s">
        <v>96</v>
      </c>
      <c r="D445" s="23" t="s">
        <v>297</v>
      </c>
      <c r="E445" s="166" t="s">
        <v>152</v>
      </c>
      <c r="F445" s="166"/>
      <c r="G445" s="24" t="s">
        <v>293</v>
      </c>
      <c r="H445" s="28">
        <v>5.9999999999999995E-4</v>
      </c>
      <c r="I445" s="26" t="s">
        <v>298</v>
      </c>
      <c r="J445" s="27" t="s">
        <v>290</v>
      </c>
    </row>
    <row r="446" spans="1:10" ht="25.95" customHeight="1" x14ac:dyDescent="0.25">
      <c r="A446" s="23" t="s">
        <v>149</v>
      </c>
      <c r="B446" s="25" t="s">
        <v>299</v>
      </c>
      <c r="C446" s="23" t="s">
        <v>96</v>
      </c>
      <c r="D446" s="23" t="s">
        <v>300</v>
      </c>
      <c r="E446" s="166" t="s">
        <v>152</v>
      </c>
      <c r="F446" s="166"/>
      <c r="G446" s="24" t="s">
        <v>293</v>
      </c>
      <c r="H446" s="28">
        <v>2.0000000000000001E-4</v>
      </c>
      <c r="I446" s="26" t="s">
        <v>301</v>
      </c>
      <c r="J446" s="27" t="s">
        <v>331</v>
      </c>
    </row>
    <row r="447" spans="1:10" ht="25.95" customHeight="1" x14ac:dyDescent="0.25">
      <c r="A447" s="23" t="s">
        <v>149</v>
      </c>
      <c r="B447" s="25" t="s">
        <v>302</v>
      </c>
      <c r="C447" s="23" t="s">
        <v>96</v>
      </c>
      <c r="D447" s="23" t="s">
        <v>303</v>
      </c>
      <c r="E447" s="166" t="s">
        <v>152</v>
      </c>
      <c r="F447" s="166"/>
      <c r="G447" s="24" t="s">
        <v>293</v>
      </c>
      <c r="H447" s="28">
        <v>2.0000000000000001E-4</v>
      </c>
      <c r="I447" s="26" t="s">
        <v>304</v>
      </c>
      <c r="J447" s="27" t="s">
        <v>290</v>
      </c>
    </row>
    <row r="448" spans="1:10" ht="24" customHeight="1" x14ac:dyDescent="0.25">
      <c r="A448" s="23" t="s">
        <v>149</v>
      </c>
      <c r="B448" s="25" t="s">
        <v>305</v>
      </c>
      <c r="C448" s="23" t="s">
        <v>96</v>
      </c>
      <c r="D448" s="23" t="s">
        <v>306</v>
      </c>
      <c r="E448" s="166" t="s">
        <v>152</v>
      </c>
      <c r="F448" s="166"/>
      <c r="G448" s="24" t="s">
        <v>293</v>
      </c>
      <c r="H448" s="28">
        <v>1E-4</v>
      </c>
      <c r="I448" s="26" t="s">
        <v>307</v>
      </c>
      <c r="J448" s="27" t="s">
        <v>290</v>
      </c>
    </row>
    <row r="449" spans="1:10" ht="24" customHeight="1" x14ac:dyDescent="0.25">
      <c r="A449" s="23" t="s">
        <v>149</v>
      </c>
      <c r="B449" s="25" t="s">
        <v>308</v>
      </c>
      <c r="C449" s="23" t="s">
        <v>96</v>
      </c>
      <c r="D449" s="23" t="s">
        <v>309</v>
      </c>
      <c r="E449" s="166" t="s">
        <v>152</v>
      </c>
      <c r="F449" s="166"/>
      <c r="G449" s="24" t="s">
        <v>293</v>
      </c>
      <c r="H449" s="28">
        <v>1.5E-3</v>
      </c>
      <c r="I449" s="26" t="s">
        <v>310</v>
      </c>
      <c r="J449" s="27" t="s">
        <v>478</v>
      </c>
    </row>
    <row r="450" spans="1:10" ht="24" customHeight="1" x14ac:dyDescent="0.25">
      <c r="A450" s="23" t="s">
        <v>149</v>
      </c>
      <c r="B450" s="25" t="s">
        <v>311</v>
      </c>
      <c r="C450" s="23" t="s">
        <v>96</v>
      </c>
      <c r="D450" s="23" t="s">
        <v>312</v>
      </c>
      <c r="E450" s="166" t="s">
        <v>152</v>
      </c>
      <c r="F450" s="166"/>
      <c r="G450" s="24" t="s">
        <v>293</v>
      </c>
      <c r="H450" s="28">
        <v>2.9999999999999997E-4</v>
      </c>
      <c r="I450" s="26" t="s">
        <v>313</v>
      </c>
      <c r="J450" s="27" t="s">
        <v>290</v>
      </c>
    </row>
    <row r="451" spans="1:10" ht="24" customHeight="1" x14ac:dyDescent="0.25">
      <c r="A451" s="23" t="s">
        <v>149</v>
      </c>
      <c r="B451" s="25" t="s">
        <v>314</v>
      </c>
      <c r="C451" s="23" t="s">
        <v>96</v>
      </c>
      <c r="D451" s="23" t="s">
        <v>315</v>
      </c>
      <c r="E451" s="166" t="s">
        <v>316</v>
      </c>
      <c r="F451" s="166"/>
      <c r="G451" s="24" t="s">
        <v>293</v>
      </c>
      <c r="H451" s="28">
        <v>4.4999999999999997E-3</v>
      </c>
      <c r="I451" s="26" t="s">
        <v>317</v>
      </c>
      <c r="J451" s="27" t="s">
        <v>479</v>
      </c>
    </row>
    <row r="452" spans="1:10" ht="25.95" customHeight="1" x14ac:dyDescent="0.25">
      <c r="A452" s="23" t="s">
        <v>149</v>
      </c>
      <c r="B452" s="25" t="s">
        <v>318</v>
      </c>
      <c r="C452" s="23" t="s">
        <v>96</v>
      </c>
      <c r="D452" s="23" t="s">
        <v>319</v>
      </c>
      <c r="E452" s="166" t="s">
        <v>152</v>
      </c>
      <c r="F452" s="166"/>
      <c r="G452" s="24" t="s">
        <v>320</v>
      </c>
      <c r="H452" s="28">
        <v>8.0000000000000004E-4</v>
      </c>
      <c r="I452" s="26" t="s">
        <v>321</v>
      </c>
      <c r="J452" s="27" t="s">
        <v>479</v>
      </c>
    </row>
    <row r="453" spans="1:10" ht="24" customHeight="1" x14ac:dyDescent="0.25">
      <c r="A453" s="23" t="s">
        <v>149</v>
      </c>
      <c r="B453" s="25" t="s">
        <v>322</v>
      </c>
      <c r="C453" s="23" t="s">
        <v>96</v>
      </c>
      <c r="D453" s="23" t="s">
        <v>323</v>
      </c>
      <c r="E453" s="166" t="s">
        <v>152</v>
      </c>
      <c r="F453" s="166"/>
      <c r="G453" s="24" t="s">
        <v>293</v>
      </c>
      <c r="H453" s="28">
        <v>1.8E-3</v>
      </c>
      <c r="I453" s="26" t="s">
        <v>324</v>
      </c>
      <c r="J453" s="27" t="s">
        <v>331</v>
      </c>
    </row>
    <row r="454" spans="1:10" ht="24" customHeight="1" x14ac:dyDescent="0.25">
      <c r="A454" s="23" t="s">
        <v>149</v>
      </c>
      <c r="B454" s="25" t="s">
        <v>325</v>
      </c>
      <c r="C454" s="23" t="s">
        <v>96</v>
      </c>
      <c r="D454" s="23" t="s">
        <v>326</v>
      </c>
      <c r="E454" s="166" t="s">
        <v>152</v>
      </c>
      <c r="F454" s="166"/>
      <c r="G454" s="24" t="s">
        <v>293</v>
      </c>
      <c r="H454" s="28">
        <v>4.4999999999999997E-3</v>
      </c>
      <c r="I454" s="26" t="s">
        <v>327</v>
      </c>
      <c r="J454" s="27" t="s">
        <v>352</v>
      </c>
    </row>
    <row r="455" spans="1:10" ht="24" customHeight="1" x14ac:dyDescent="0.25">
      <c r="A455" s="23" t="s">
        <v>149</v>
      </c>
      <c r="B455" s="25" t="s">
        <v>328</v>
      </c>
      <c r="C455" s="23" t="s">
        <v>96</v>
      </c>
      <c r="D455" s="23" t="s">
        <v>329</v>
      </c>
      <c r="E455" s="166" t="s">
        <v>152</v>
      </c>
      <c r="F455" s="166"/>
      <c r="G455" s="24" t="s">
        <v>293</v>
      </c>
      <c r="H455" s="28">
        <v>0.1018</v>
      </c>
      <c r="I455" s="26" t="s">
        <v>330</v>
      </c>
      <c r="J455" s="27" t="s">
        <v>269</v>
      </c>
    </row>
    <row r="456" spans="1:10" ht="25.95" customHeight="1" x14ac:dyDescent="0.25">
      <c r="A456" s="23" t="s">
        <v>149</v>
      </c>
      <c r="B456" s="25" t="s">
        <v>332</v>
      </c>
      <c r="C456" s="23" t="s">
        <v>96</v>
      </c>
      <c r="D456" s="23" t="s">
        <v>333</v>
      </c>
      <c r="E456" s="166" t="s">
        <v>316</v>
      </c>
      <c r="F456" s="166"/>
      <c r="G456" s="24" t="s">
        <v>293</v>
      </c>
      <c r="H456" s="28">
        <v>0.1018</v>
      </c>
      <c r="I456" s="26" t="s">
        <v>334</v>
      </c>
      <c r="J456" s="27" t="s">
        <v>480</v>
      </c>
    </row>
    <row r="457" spans="1:10" ht="24" customHeight="1" x14ac:dyDescent="0.25">
      <c r="A457" s="23" t="s">
        <v>149</v>
      </c>
      <c r="B457" s="25" t="s">
        <v>335</v>
      </c>
      <c r="C457" s="23" t="s">
        <v>96</v>
      </c>
      <c r="D457" s="23" t="s">
        <v>336</v>
      </c>
      <c r="E457" s="166" t="s">
        <v>152</v>
      </c>
      <c r="F457" s="166"/>
      <c r="G457" s="24" t="s">
        <v>320</v>
      </c>
      <c r="H457" s="28">
        <v>2.3E-3</v>
      </c>
      <c r="I457" s="26" t="s">
        <v>337</v>
      </c>
      <c r="J457" s="27" t="s">
        <v>352</v>
      </c>
    </row>
    <row r="458" spans="1:10" ht="24" customHeight="1" x14ac:dyDescent="0.25">
      <c r="A458" s="23" t="s">
        <v>149</v>
      </c>
      <c r="B458" s="25" t="s">
        <v>338</v>
      </c>
      <c r="C458" s="23" t="s">
        <v>96</v>
      </c>
      <c r="D458" s="23" t="s">
        <v>339</v>
      </c>
      <c r="E458" s="166" t="s">
        <v>152</v>
      </c>
      <c r="F458" s="166"/>
      <c r="G458" s="24" t="s">
        <v>340</v>
      </c>
      <c r="H458" s="28">
        <v>8.0000000000000004E-4</v>
      </c>
      <c r="I458" s="26" t="s">
        <v>341</v>
      </c>
      <c r="J458" s="27" t="s">
        <v>290</v>
      </c>
    </row>
    <row r="459" spans="1:10" ht="24" customHeight="1" x14ac:dyDescent="0.25">
      <c r="A459" s="23" t="s">
        <v>149</v>
      </c>
      <c r="B459" s="25" t="s">
        <v>342</v>
      </c>
      <c r="C459" s="23" t="s">
        <v>96</v>
      </c>
      <c r="D459" s="23" t="s">
        <v>343</v>
      </c>
      <c r="E459" s="166" t="s">
        <v>316</v>
      </c>
      <c r="F459" s="166"/>
      <c r="G459" s="24" t="s">
        <v>344</v>
      </c>
      <c r="H459" s="28">
        <v>4.0000000000000002E-4</v>
      </c>
      <c r="I459" s="26" t="s">
        <v>345</v>
      </c>
      <c r="J459" s="27" t="s">
        <v>481</v>
      </c>
    </row>
    <row r="460" spans="1:10" ht="24" customHeight="1" x14ac:dyDescent="0.25">
      <c r="A460" s="23" t="s">
        <v>149</v>
      </c>
      <c r="B460" s="25" t="s">
        <v>346</v>
      </c>
      <c r="C460" s="23" t="s">
        <v>96</v>
      </c>
      <c r="D460" s="23" t="s">
        <v>347</v>
      </c>
      <c r="E460" s="166" t="s">
        <v>152</v>
      </c>
      <c r="F460" s="166"/>
      <c r="G460" s="24" t="s">
        <v>293</v>
      </c>
      <c r="H460" s="28">
        <v>2.0000000000000001E-4</v>
      </c>
      <c r="I460" s="26" t="s">
        <v>348</v>
      </c>
      <c r="J460" s="27" t="s">
        <v>290</v>
      </c>
    </row>
    <row r="461" spans="1:10" ht="24" customHeight="1" x14ac:dyDescent="0.25">
      <c r="A461" s="23" t="s">
        <v>149</v>
      </c>
      <c r="B461" s="25" t="s">
        <v>349</v>
      </c>
      <c r="C461" s="23" t="s">
        <v>96</v>
      </c>
      <c r="D461" s="23" t="s">
        <v>350</v>
      </c>
      <c r="E461" s="166" t="s">
        <v>152</v>
      </c>
      <c r="F461" s="166"/>
      <c r="G461" s="24" t="s">
        <v>293</v>
      </c>
      <c r="H461" s="28">
        <v>4.4999999999999997E-3</v>
      </c>
      <c r="I461" s="26" t="s">
        <v>351</v>
      </c>
      <c r="J461" s="27" t="s">
        <v>482</v>
      </c>
    </row>
    <row r="462" spans="1:10" ht="40.049999999999997" customHeight="1" x14ac:dyDescent="0.25">
      <c r="A462" s="171" t="s">
        <v>282</v>
      </c>
      <c r="B462" s="168"/>
      <c r="C462" s="168"/>
      <c r="D462" s="168"/>
      <c r="E462" s="168"/>
      <c r="F462" s="168"/>
      <c r="G462" s="168"/>
      <c r="H462" s="168"/>
      <c r="I462" s="168"/>
      <c r="J462" s="168"/>
    </row>
    <row r="463" spans="1:10" ht="15" customHeight="1" x14ac:dyDescent="0.25">
      <c r="A463" s="2" t="s">
        <v>9</v>
      </c>
      <c r="B463" s="4" t="s">
        <v>28</v>
      </c>
      <c r="C463" s="2" t="s">
        <v>29</v>
      </c>
      <c r="D463" s="2" t="s">
        <v>10</v>
      </c>
      <c r="E463" s="115" t="s">
        <v>136</v>
      </c>
      <c r="F463" s="168"/>
      <c r="G463" s="3" t="s">
        <v>30</v>
      </c>
      <c r="H463" s="4" t="s">
        <v>11</v>
      </c>
      <c r="I463" s="4" t="s">
        <v>31</v>
      </c>
      <c r="J463" s="4" t="s">
        <v>12</v>
      </c>
    </row>
    <row r="464" spans="1:10" ht="24" customHeight="1" x14ac:dyDescent="0.25">
      <c r="A464" s="23" t="s">
        <v>149</v>
      </c>
      <c r="B464" s="25" t="s">
        <v>291</v>
      </c>
      <c r="C464" s="23" t="s">
        <v>96</v>
      </c>
      <c r="D464" s="23" t="s">
        <v>292</v>
      </c>
      <c r="E464" s="166" t="s">
        <v>152</v>
      </c>
      <c r="F464" s="166"/>
      <c r="G464" s="24" t="s">
        <v>293</v>
      </c>
      <c r="H464" s="28">
        <v>9.4100000000000003E-2</v>
      </c>
      <c r="I464" s="26" t="s">
        <v>294</v>
      </c>
      <c r="J464" s="27" t="s">
        <v>477</v>
      </c>
    </row>
    <row r="465" spans="1:10" ht="25.95" customHeight="1" x14ac:dyDescent="0.25">
      <c r="A465" s="23" t="s">
        <v>149</v>
      </c>
      <c r="B465" s="25" t="s">
        <v>296</v>
      </c>
      <c r="C465" s="23" t="s">
        <v>96</v>
      </c>
      <c r="D465" s="23" t="s">
        <v>297</v>
      </c>
      <c r="E465" s="166" t="s">
        <v>152</v>
      </c>
      <c r="F465" s="166"/>
      <c r="G465" s="24" t="s">
        <v>293</v>
      </c>
      <c r="H465" s="28">
        <v>5.9999999999999995E-4</v>
      </c>
      <c r="I465" s="26" t="s">
        <v>298</v>
      </c>
      <c r="J465" s="27" t="s">
        <v>290</v>
      </c>
    </row>
    <row r="466" spans="1:10" ht="25.95" customHeight="1" x14ac:dyDescent="0.25">
      <c r="A466" s="23" t="s">
        <v>149</v>
      </c>
      <c r="B466" s="25" t="s">
        <v>299</v>
      </c>
      <c r="C466" s="23" t="s">
        <v>96</v>
      </c>
      <c r="D466" s="23" t="s">
        <v>300</v>
      </c>
      <c r="E466" s="166" t="s">
        <v>152</v>
      </c>
      <c r="F466" s="166"/>
      <c r="G466" s="24" t="s">
        <v>293</v>
      </c>
      <c r="H466" s="28">
        <v>2.0000000000000001E-4</v>
      </c>
      <c r="I466" s="26" t="s">
        <v>301</v>
      </c>
      <c r="J466" s="27" t="s">
        <v>331</v>
      </c>
    </row>
    <row r="467" spans="1:10" ht="25.95" customHeight="1" x14ac:dyDescent="0.25">
      <c r="A467" s="23" t="s">
        <v>149</v>
      </c>
      <c r="B467" s="25" t="s">
        <v>302</v>
      </c>
      <c r="C467" s="23" t="s">
        <v>96</v>
      </c>
      <c r="D467" s="23" t="s">
        <v>303</v>
      </c>
      <c r="E467" s="166" t="s">
        <v>152</v>
      </c>
      <c r="F467" s="166"/>
      <c r="G467" s="24" t="s">
        <v>293</v>
      </c>
      <c r="H467" s="28">
        <v>2.0000000000000001E-4</v>
      </c>
      <c r="I467" s="26" t="s">
        <v>304</v>
      </c>
      <c r="J467" s="27" t="s">
        <v>290</v>
      </c>
    </row>
    <row r="468" spans="1:10" ht="24" customHeight="1" x14ac:dyDescent="0.25">
      <c r="A468" s="23" t="s">
        <v>149</v>
      </c>
      <c r="B468" s="25" t="s">
        <v>305</v>
      </c>
      <c r="C468" s="23" t="s">
        <v>96</v>
      </c>
      <c r="D468" s="23" t="s">
        <v>306</v>
      </c>
      <c r="E468" s="166" t="s">
        <v>152</v>
      </c>
      <c r="F468" s="166"/>
      <c r="G468" s="24" t="s">
        <v>293</v>
      </c>
      <c r="H468" s="28">
        <v>1E-4</v>
      </c>
      <c r="I468" s="26" t="s">
        <v>307</v>
      </c>
      <c r="J468" s="27" t="s">
        <v>290</v>
      </c>
    </row>
    <row r="469" spans="1:10" ht="24" customHeight="1" x14ac:dyDescent="0.25">
      <c r="A469" s="23" t="s">
        <v>149</v>
      </c>
      <c r="B469" s="25" t="s">
        <v>308</v>
      </c>
      <c r="C469" s="23" t="s">
        <v>96</v>
      </c>
      <c r="D469" s="23" t="s">
        <v>309</v>
      </c>
      <c r="E469" s="166" t="s">
        <v>152</v>
      </c>
      <c r="F469" s="166"/>
      <c r="G469" s="24" t="s">
        <v>293</v>
      </c>
      <c r="H469" s="28">
        <v>1.5E-3</v>
      </c>
      <c r="I469" s="26" t="s">
        <v>310</v>
      </c>
      <c r="J469" s="27" t="s">
        <v>478</v>
      </c>
    </row>
    <row r="470" spans="1:10" ht="24" customHeight="1" x14ac:dyDescent="0.25">
      <c r="A470" s="23" t="s">
        <v>149</v>
      </c>
      <c r="B470" s="25" t="s">
        <v>311</v>
      </c>
      <c r="C470" s="23" t="s">
        <v>96</v>
      </c>
      <c r="D470" s="23" t="s">
        <v>312</v>
      </c>
      <c r="E470" s="166" t="s">
        <v>152</v>
      </c>
      <c r="F470" s="166"/>
      <c r="G470" s="24" t="s">
        <v>293</v>
      </c>
      <c r="H470" s="28">
        <v>2.9999999999999997E-4</v>
      </c>
      <c r="I470" s="26" t="s">
        <v>313</v>
      </c>
      <c r="J470" s="27" t="s">
        <v>290</v>
      </c>
    </row>
    <row r="471" spans="1:10" ht="24" customHeight="1" x14ac:dyDescent="0.25">
      <c r="A471" s="23" t="s">
        <v>149</v>
      </c>
      <c r="B471" s="25" t="s">
        <v>314</v>
      </c>
      <c r="C471" s="23" t="s">
        <v>96</v>
      </c>
      <c r="D471" s="23" t="s">
        <v>315</v>
      </c>
      <c r="E471" s="166" t="s">
        <v>316</v>
      </c>
      <c r="F471" s="166"/>
      <c r="G471" s="24" t="s">
        <v>293</v>
      </c>
      <c r="H471" s="28">
        <v>4.4999999999999997E-3</v>
      </c>
      <c r="I471" s="26" t="s">
        <v>317</v>
      </c>
      <c r="J471" s="27" t="s">
        <v>479</v>
      </c>
    </row>
    <row r="472" spans="1:10" ht="25.95" customHeight="1" x14ac:dyDescent="0.25">
      <c r="A472" s="23" t="s">
        <v>149</v>
      </c>
      <c r="B472" s="25" t="s">
        <v>318</v>
      </c>
      <c r="C472" s="23" t="s">
        <v>96</v>
      </c>
      <c r="D472" s="23" t="s">
        <v>319</v>
      </c>
      <c r="E472" s="166" t="s">
        <v>152</v>
      </c>
      <c r="F472" s="166"/>
      <c r="G472" s="24" t="s">
        <v>320</v>
      </c>
      <c r="H472" s="28">
        <v>8.0000000000000004E-4</v>
      </c>
      <c r="I472" s="26" t="s">
        <v>321</v>
      </c>
      <c r="J472" s="27" t="s">
        <v>479</v>
      </c>
    </row>
    <row r="473" spans="1:10" ht="24" customHeight="1" x14ac:dyDescent="0.25">
      <c r="A473" s="23" t="s">
        <v>149</v>
      </c>
      <c r="B473" s="25" t="s">
        <v>322</v>
      </c>
      <c r="C473" s="23" t="s">
        <v>96</v>
      </c>
      <c r="D473" s="23" t="s">
        <v>323</v>
      </c>
      <c r="E473" s="166" t="s">
        <v>152</v>
      </c>
      <c r="F473" s="166"/>
      <c r="G473" s="24" t="s">
        <v>293</v>
      </c>
      <c r="H473" s="28">
        <v>1.8E-3</v>
      </c>
      <c r="I473" s="26" t="s">
        <v>324</v>
      </c>
      <c r="J473" s="27" t="s">
        <v>331</v>
      </c>
    </row>
    <row r="474" spans="1:10" ht="24" customHeight="1" x14ac:dyDescent="0.25">
      <c r="A474" s="23" t="s">
        <v>149</v>
      </c>
      <c r="B474" s="25" t="s">
        <v>325</v>
      </c>
      <c r="C474" s="23" t="s">
        <v>96</v>
      </c>
      <c r="D474" s="23" t="s">
        <v>326</v>
      </c>
      <c r="E474" s="166" t="s">
        <v>152</v>
      </c>
      <c r="F474" s="166"/>
      <c r="G474" s="24" t="s">
        <v>293</v>
      </c>
      <c r="H474" s="28">
        <v>4.4999999999999997E-3</v>
      </c>
      <c r="I474" s="26" t="s">
        <v>327</v>
      </c>
      <c r="J474" s="27" t="s">
        <v>352</v>
      </c>
    </row>
    <row r="475" spans="1:10" ht="24" customHeight="1" x14ac:dyDescent="0.25">
      <c r="A475" s="23" t="s">
        <v>149</v>
      </c>
      <c r="B475" s="25" t="s">
        <v>328</v>
      </c>
      <c r="C475" s="23" t="s">
        <v>96</v>
      </c>
      <c r="D475" s="23" t="s">
        <v>329</v>
      </c>
      <c r="E475" s="166" t="s">
        <v>152</v>
      </c>
      <c r="F475" s="166"/>
      <c r="G475" s="24" t="s">
        <v>293</v>
      </c>
      <c r="H475" s="28">
        <v>0.1018</v>
      </c>
      <c r="I475" s="26" t="s">
        <v>330</v>
      </c>
      <c r="J475" s="27" t="s">
        <v>269</v>
      </c>
    </row>
    <row r="476" spans="1:10" ht="25.95" customHeight="1" x14ac:dyDescent="0.25">
      <c r="A476" s="23" t="s">
        <v>149</v>
      </c>
      <c r="B476" s="25" t="s">
        <v>332</v>
      </c>
      <c r="C476" s="23" t="s">
        <v>96</v>
      </c>
      <c r="D476" s="23" t="s">
        <v>333</v>
      </c>
      <c r="E476" s="166" t="s">
        <v>316</v>
      </c>
      <c r="F476" s="166"/>
      <c r="G476" s="24" t="s">
        <v>293</v>
      </c>
      <c r="H476" s="28">
        <v>0.1018</v>
      </c>
      <c r="I476" s="26" t="s">
        <v>334</v>
      </c>
      <c r="J476" s="27" t="s">
        <v>480</v>
      </c>
    </row>
    <row r="477" spans="1:10" ht="24" customHeight="1" x14ac:dyDescent="0.25">
      <c r="A477" s="23" t="s">
        <v>149</v>
      </c>
      <c r="B477" s="25" t="s">
        <v>335</v>
      </c>
      <c r="C477" s="23" t="s">
        <v>96</v>
      </c>
      <c r="D477" s="23" t="s">
        <v>336</v>
      </c>
      <c r="E477" s="166" t="s">
        <v>152</v>
      </c>
      <c r="F477" s="166"/>
      <c r="G477" s="24" t="s">
        <v>320</v>
      </c>
      <c r="H477" s="28">
        <v>2.3E-3</v>
      </c>
      <c r="I477" s="26" t="s">
        <v>337</v>
      </c>
      <c r="J477" s="27" t="s">
        <v>352</v>
      </c>
    </row>
    <row r="478" spans="1:10" ht="24" customHeight="1" x14ac:dyDescent="0.25">
      <c r="A478" s="23" t="s">
        <v>149</v>
      </c>
      <c r="B478" s="25" t="s">
        <v>338</v>
      </c>
      <c r="C478" s="23" t="s">
        <v>96</v>
      </c>
      <c r="D478" s="23" t="s">
        <v>339</v>
      </c>
      <c r="E478" s="166" t="s">
        <v>152</v>
      </c>
      <c r="F478" s="166"/>
      <c r="G478" s="24" t="s">
        <v>340</v>
      </c>
      <c r="H478" s="28">
        <v>8.0000000000000004E-4</v>
      </c>
      <c r="I478" s="26" t="s">
        <v>341</v>
      </c>
      <c r="J478" s="27" t="s">
        <v>290</v>
      </c>
    </row>
    <row r="479" spans="1:10" ht="24" customHeight="1" x14ac:dyDescent="0.25">
      <c r="A479" s="23" t="s">
        <v>149</v>
      </c>
      <c r="B479" s="25" t="s">
        <v>342</v>
      </c>
      <c r="C479" s="23" t="s">
        <v>96</v>
      </c>
      <c r="D479" s="23" t="s">
        <v>343</v>
      </c>
      <c r="E479" s="166" t="s">
        <v>316</v>
      </c>
      <c r="F479" s="166"/>
      <c r="G479" s="24" t="s">
        <v>344</v>
      </c>
      <c r="H479" s="28">
        <v>4.0000000000000002E-4</v>
      </c>
      <c r="I479" s="26" t="s">
        <v>345</v>
      </c>
      <c r="J479" s="27" t="s">
        <v>481</v>
      </c>
    </row>
    <row r="480" spans="1:10" ht="24" customHeight="1" x14ac:dyDescent="0.25">
      <c r="A480" s="23" t="s">
        <v>149</v>
      </c>
      <c r="B480" s="25" t="s">
        <v>346</v>
      </c>
      <c r="C480" s="23" t="s">
        <v>96</v>
      </c>
      <c r="D480" s="23" t="s">
        <v>347</v>
      </c>
      <c r="E480" s="166" t="s">
        <v>152</v>
      </c>
      <c r="F480" s="166"/>
      <c r="G480" s="24" t="s">
        <v>293</v>
      </c>
      <c r="H480" s="28">
        <v>2.0000000000000001E-4</v>
      </c>
      <c r="I480" s="26" t="s">
        <v>348</v>
      </c>
      <c r="J480" s="27" t="s">
        <v>290</v>
      </c>
    </row>
    <row r="481" spans="1:10" ht="24" customHeight="1" x14ac:dyDescent="0.25">
      <c r="A481" s="23" t="s">
        <v>149</v>
      </c>
      <c r="B481" s="25" t="s">
        <v>349</v>
      </c>
      <c r="C481" s="23" t="s">
        <v>96</v>
      </c>
      <c r="D481" s="23" t="s">
        <v>350</v>
      </c>
      <c r="E481" s="166" t="s">
        <v>152</v>
      </c>
      <c r="F481" s="166"/>
      <c r="G481" s="24" t="s">
        <v>293</v>
      </c>
      <c r="H481" s="28">
        <v>4.4999999999999997E-3</v>
      </c>
      <c r="I481" s="26" t="s">
        <v>351</v>
      </c>
      <c r="J481" s="27" t="s">
        <v>482</v>
      </c>
    </row>
    <row r="482" spans="1:10" x14ac:dyDescent="0.25">
      <c r="A482" s="38"/>
      <c r="B482" s="38"/>
      <c r="C482" s="38"/>
      <c r="D482" s="38"/>
      <c r="E482" s="38" t="s">
        <v>160</v>
      </c>
      <c r="F482" s="39">
        <v>0</v>
      </c>
      <c r="G482" s="38" t="s">
        <v>161</v>
      </c>
      <c r="H482" s="39">
        <v>0</v>
      </c>
      <c r="I482" s="38" t="s">
        <v>162</v>
      </c>
      <c r="J482" s="39">
        <v>0</v>
      </c>
    </row>
    <row r="483" spans="1:10" x14ac:dyDescent="0.25">
      <c r="A483" s="38"/>
      <c r="B483" s="38"/>
      <c r="C483" s="38"/>
      <c r="D483" s="38"/>
      <c r="E483" s="38" t="s">
        <v>163</v>
      </c>
      <c r="F483" s="39">
        <v>0.98</v>
      </c>
      <c r="G483" s="38"/>
      <c r="H483" s="167" t="s">
        <v>164</v>
      </c>
      <c r="I483" s="167"/>
      <c r="J483" s="39">
        <v>4.84</v>
      </c>
    </row>
    <row r="484" spans="1:10" ht="1.0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</row>
    <row r="485" spans="1:10" ht="18" customHeight="1" x14ac:dyDescent="0.25">
      <c r="A485" s="2"/>
      <c r="B485" s="4" t="s">
        <v>28</v>
      </c>
      <c r="C485" s="2" t="s">
        <v>29</v>
      </c>
      <c r="D485" s="2" t="s">
        <v>10</v>
      </c>
      <c r="E485" s="115" t="s">
        <v>136</v>
      </c>
      <c r="F485" s="115"/>
      <c r="G485" s="3" t="s">
        <v>30</v>
      </c>
      <c r="H485" s="4" t="s">
        <v>11</v>
      </c>
      <c r="I485" s="4" t="s">
        <v>31</v>
      </c>
      <c r="J485" s="4" t="s">
        <v>12</v>
      </c>
    </row>
    <row r="486" spans="1:10" ht="39" customHeight="1" x14ac:dyDescent="0.25">
      <c r="A486" s="10" t="s">
        <v>137</v>
      </c>
      <c r="B486" s="12" t="s">
        <v>213</v>
      </c>
      <c r="C486" s="10" t="s">
        <v>37</v>
      </c>
      <c r="D486" s="10" t="s">
        <v>214</v>
      </c>
      <c r="E486" s="172" t="s">
        <v>215</v>
      </c>
      <c r="F486" s="172"/>
      <c r="G486" s="11" t="s">
        <v>39</v>
      </c>
      <c r="H486" s="15">
        <v>1</v>
      </c>
      <c r="I486" s="13">
        <v>24.04</v>
      </c>
      <c r="J486" s="13">
        <v>24.04</v>
      </c>
    </row>
    <row r="487" spans="1:10" ht="24" customHeight="1" x14ac:dyDescent="0.25">
      <c r="A487" s="17" t="s">
        <v>139</v>
      </c>
      <c r="B487" s="19" t="s">
        <v>140</v>
      </c>
      <c r="C487" s="17" t="s">
        <v>37</v>
      </c>
      <c r="D487" s="17" t="s">
        <v>141</v>
      </c>
      <c r="E487" s="170" t="s">
        <v>142</v>
      </c>
      <c r="F487" s="170"/>
      <c r="G487" s="18" t="s">
        <v>143</v>
      </c>
      <c r="H487" s="22">
        <v>4.4400000000000002E-2</v>
      </c>
      <c r="I487" s="20">
        <v>22.46</v>
      </c>
      <c r="J487" s="20">
        <v>0.99</v>
      </c>
    </row>
    <row r="488" spans="1:10" ht="24" customHeight="1" x14ac:dyDescent="0.25">
      <c r="A488" s="17" t="s">
        <v>139</v>
      </c>
      <c r="B488" s="19" t="s">
        <v>204</v>
      </c>
      <c r="C488" s="17" t="s">
        <v>37</v>
      </c>
      <c r="D488" s="17" t="s">
        <v>205</v>
      </c>
      <c r="E488" s="170" t="s">
        <v>142</v>
      </c>
      <c r="F488" s="170"/>
      <c r="G488" s="18" t="s">
        <v>143</v>
      </c>
      <c r="H488" s="22">
        <v>0.16309999999999999</v>
      </c>
      <c r="I488" s="20">
        <v>27.82</v>
      </c>
      <c r="J488" s="20">
        <v>4.53</v>
      </c>
    </row>
    <row r="489" spans="1:10" ht="39" customHeight="1" x14ac:dyDescent="0.25">
      <c r="A489" s="17" t="s">
        <v>139</v>
      </c>
      <c r="B489" s="19" t="s">
        <v>427</v>
      </c>
      <c r="C489" s="17" t="s">
        <v>37</v>
      </c>
      <c r="D489" s="17" t="s">
        <v>428</v>
      </c>
      <c r="E489" s="170" t="s">
        <v>223</v>
      </c>
      <c r="F489" s="170"/>
      <c r="G489" s="18" t="s">
        <v>193</v>
      </c>
      <c r="H489" s="22">
        <v>3.39E-2</v>
      </c>
      <c r="I489" s="20">
        <v>546.45000000000005</v>
      </c>
      <c r="J489" s="20">
        <v>18.52</v>
      </c>
    </row>
    <row r="490" spans="1:10" x14ac:dyDescent="0.25">
      <c r="A490" s="38"/>
      <c r="B490" s="38"/>
      <c r="C490" s="38"/>
      <c r="D490" s="38"/>
      <c r="E490" s="38" t="s">
        <v>160</v>
      </c>
      <c r="F490" s="39">
        <v>2.97</v>
      </c>
      <c r="G490" s="38" t="s">
        <v>161</v>
      </c>
      <c r="H490" s="39">
        <v>2.92</v>
      </c>
      <c r="I490" s="38" t="s">
        <v>162</v>
      </c>
      <c r="J490" s="39">
        <v>5.89</v>
      </c>
    </row>
    <row r="491" spans="1:10" x14ac:dyDescent="0.25">
      <c r="A491" s="38"/>
      <c r="B491" s="38"/>
      <c r="C491" s="38"/>
      <c r="D491" s="38"/>
      <c r="E491" s="38" t="s">
        <v>163</v>
      </c>
      <c r="F491" s="39">
        <v>6.16</v>
      </c>
      <c r="G491" s="38"/>
      <c r="H491" s="167" t="s">
        <v>164</v>
      </c>
      <c r="I491" s="167"/>
      <c r="J491" s="39">
        <v>30.2</v>
      </c>
    </row>
    <row r="492" spans="1:10" ht="1.0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</row>
    <row r="493" spans="1:10" ht="18" customHeight="1" x14ac:dyDescent="0.25">
      <c r="A493" s="2"/>
      <c r="B493" s="4" t="s">
        <v>28</v>
      </c>
      <c r="C493" s="2" t="s">
        <v>29</v>
      </c>
      <c r="D493" s="2" t="s">
        <v>10</v>
      </c>
      <c r="E493" s="115" t="s">
        <v>136</v>
      </c>
      <c r="F493" s="115"/>
      <c r="G493" s="3" t="s">
        <v>30</v>
      </c>
      <c r="H493" s="4" t="s">
        <v>11</v>
      </c>
      <c r="I493" s="4" t="s">
        <v>31</v>
      </c>
      <c r="J493" s="4" t="s">
        <v>12</v>
      </c>
    </row>
    <row r="494" spans="1:10" ht="39" customHeight="1" x14ac:dyDescent="0.25">
      <c r="A494" s="10" t="s">
        <v>137</v>
      </c>
      <c r="B494" s="12" t="s">
        <v>180</v>
      </c>
      <c r="C494" s="10" t="s">
        <v>37</v>
      </c>
      <c r="D494" s="10" t="s">
        <v>181</v>
      </c>
      <c r="E494" s="172" t="s">
        <v>182</v>
      </c>
      <c r="F494" s="172"/>
      <c r="G494" s="11" t="s">
        <v>183</v>
      </c>
      <c r="H494" s="15">
        <v>1</v>
      </c>
      <c r="I494" s="13">
        <v>103.47</v>
      </c>
      <c r="J494" s="13">
        <v>103.47</v>
      </c>
    </row>
    <row r="495" spans="1:10" ht="39" customHeight="1" x14ac:dyDescent="0.25">
      <c r="A495" s="17" t="s">
        <v>139</v>
      </c>
      <c r="B495" s="19" t="s">
        <v>483</v>
      </c>
      <c r="C495" s="17" t="s">
        <v>37</v>
      </c>
      <c r="D495" s="17" t="s">
        <v>484</v>
      </c>
      <c r="E495" s="170" t="s">
        <v>381</v>
      </c>
      <c r="F495" s="170"/>
      <c r="G495" s="18" t="s">
        <v>143</v>
      </c>
      <c r="H495" s="22">
        <v>1</v>
      </c>
      <c r="I495" s="20">
        <v>47.6</v>
      </c>
      <c r="J495" s="20">
        <v>47.6</v>
      </c>
    </row>
    <row r="496" spans="1:10" ht="25.95" customHeight="1" x14ac:dyDescent="0.25">
      <c r="A496" s="17" t="s">
        <v>139</v>
      </c>
      <c r="B496" s="19" t="s">
        <v>485</v>
      </c>
      <c r="C496" s="17" t="s">
        <v>37</v>
      </c>
      <c r="D496" s="17" t="s">
        <v>486</v>
      </c>
      <c r="E496" s="170" t="s">
        <v>142</v>
      </c>
      <c r="F496" s="170"/>
      <c r="G496" s="18" t="s">
        <v>143</v>
      </c>
      <c r="H496" s="22">
        <v>1</v>
      </c>
      <c r="I496" s="20">
        <v>39.1</v>
      </c>
      <c r="J496" s="20">
        <v>39.1</v>
      </c>
    </row>
    <row r="497" spans="1:10" ht="39" customHeight="1" x14ac:dyDescent="0.25">
      <c r="A497" s="17" t="s">
        <v>139</v>
      </c>
      <c r="B497" s="19" t="s">
        <v>487</v>
      </c>
      <c r="C497" s="17" t="s">
        <v>37</v>
      </c>
      <c r="D497" s="17" t="s">
        <v>488</v>
      </c>
      <c r="E497" s="170" t="s">
        <v>381</v>
      </c>
      <c r="F497" s="170"/>
      <c r="G497" s="18" t="s">
        <v>143</v>
      </c>
      <c r="H497" s="22">
        <v>1</v>
      </c>
      <c r="I497" s="20">
        <v>16.77</v>
      </c>
      <c r="J497" s="20">
        <v>16.77</v>
      </c>
    </row>
    <row r="498" spans="1:10" x14ac:dyDescent="0.25">
      <c r="A498" s="38"/>
      <c r="B498" s="38"/>
      <c r="C498" s="38"/>
      <c r="D498" s="38"/>
      <c r="E498" s="38" t="s">
        <v>160</v>
      </c>
      <c r="F498" s="39">
        <v>16.88</v>
      </c>
      <c r="G498" s="38" t="s">
        <v>161</v>
      </c>
      <c r="H498" s="39">
        <v>16.54</v>
      </c>
      <c r="I498" s="38" t="s">
        <v>162</v>
      </c>
      <c r="J498" s="39">
        <v>33.42</v>
      </c>
    </row>
    <row r="499" spans="1:10" x14ac:dyDescent="0.25">
      <c r="A499" s="38"/>
      <c r="B499" s="38"/>
      <c r="C499" s="38"/>
      <c r="D499" s="38"/>
      <c r="E499" s="38" t="s">
        <v>163</v>
      </c>
      <c r="F499" s="39">
        <v>26.51</v>
      </c>
      <c r="G499" s="38"/>
      <c r="H499" s="167" t="s">
        <v>164</v>
      </c>
      <c r="I499" s="167"/>
      <c r="J499" s="39">
        <v>129.97999999999999</v>
      </c>
    </row>
    <row r="500" spans="1:10" ht="1.0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</row>
    <row r="501" spans="1:10" ht="18" customHeight="1" x14ac:dyDescent="0.25">
      <c r="A501" s="2"/>
      <c r="B501" s="4" t="s">
        <v>28</v>
      </c>
      <c r="C501" s="2" t="s">
        <v>29</v>
      </c>
      <c r="D501" s="2" t="s">
        <v>10</v>
      </c>
      <c r="E501" s="115" t="s">
        <v>136</v>
      </c>
      <c r="F501" s="115"/>
      <c r="G501" s="3" t="s">
        <v>30</v>
      </c>
      <c r="H501" s="4" t="s">
        <v>11</v>
      </c>
      <c r="I501" s="4" t="s">
        <v>31</v>
      </c>
      <c r="J501" s="4" t="s">
        <v>12</v>
      </c>
    </row>
    <row r="502" spans="1:10" ht="39" customHeight="1" x14ac:dyDescent="0.25">
      <c r="A502" s="10" t="s">
        <v>137</v>
      </c>
      <c r="B502" s="12" t="s">
        <v>184</v>
      </c>
      <c r="C502" s="10" t="s">
        <v>37</v>
      </c>
      <c r="D502" s="10" t="s">
        <v>185</v>
      </c>
      <c r="E502" s="172" t="s">
        <v>182</v>
      </c>
      <c r="F502" s="172"/>
      <c r="G502" s="11" t="s">
        <v>186</v>
      </c>
      <c r="H502" s="15">
        <v>1</v>
      </c>
      <c r="I502" s="13">
        <v>279.02</v>
      </c>
      <c r="J502" s="13">
        <v>279.02</v>
      </c>
    </row>
    <row r="503" spans="1:10" ht="25.95" customHeight="1" x14ac:dyDescent="0.25">
      <c r="A503" s="17" t="s">
        <v>139</v>
      </c>
      <c r="B503" s="19" t="s">
        <v>485</v>
      </c>
      <c r="C503" s="17" t="s">
        <v>37</v>
      </c>
      <c r="D503" s="17" t="s">
        <v>486</v>
      </c>
      <c r="E503" s="170" t="s">
        <v>142</v>
      </c>
      <c r="F503" s="170"/>
      <c r="G503" s="18" t="s">
        <v>143</v>
      </c>
      <c r="H503" s="22">
        <v>1</v>
      </c>
      <c r="I503" s="20">
        <v>39.1</v>
      </c>
      <c r="J503" s="20">
        <v>39.1</v>
      </c>
    </row>
    <row r="504" spans="1:10" ht="39" customHeight="1" x14ac:dyDescent="0.25">
      <c r="A504" s="17" t="s">
        <v>139</v>
      </c>
      <c r="B504" s="19" t="s">
        <v>489</v>
      </c>
      <c r="C504" s="17" t="s">
        <v>37</v>
      </c>
      <c r="D504" s="17" t="s">
        <v>490</v>
      </c>
      <c r="E504" s="170" t="s">
        <v>381</v>
      </c>
      <c r="F504" s="170"/>
      <c r="G504" s="18" t="s">
        <v>143</v>
      </c>
      <c r="H504" s="22">
        <v>1</v>
      </c>
      <c r="I504" s="20">
        <v>76.510000000000005</v>
      </c>
      <c r="J504" s="20">
        <v>76.510000000000005</v>
      </c>
    </row>
    <row r="505" spans="1:10" ht="39" customHeight="1" x14ac:dyDescent="0.25">
      <c r="A505" s="17" t="s">
        <v>139</v>
      </c>
      <c r="B505" s="19" t="s">
        <v>487</v>
      </c>
      <c r="C505" s="17" t="s">
        <v>37</v>
      </c>
      <c r="D505" s="17" t="s">
        <v>488</v>
      </c>
      <c r="E505" s="170" t="s">
        <v>381</v>
      </c>
      <c r="F505" s="170"/>
      <c r="G505" s="18" t="s">
        <v>143</v>
      </c>
      <c r="H505" s="22">
        <v>1</v>
      </c>
      <c r="I505" s="20">
        <v>16.77</v>
      </c>
      <c r="J505" s="20">
        <v>16.77</v>
      </c>
    </row>
    <row r="506" spans="1:10" ht="39" customHeight="1" x14ac:dyDescent="0.25">
      <c r="A506" s="17" t="s">
        <v>139</v>
      </c>
      <c r="B506" s="19" t="s">
        <v>483</v>
      </c>
      <c r="C506" s="17" t="s">
        <v>37</v>
      </c>
      <c r="D506" s="17" t="s">
        <v>484</v>
      </c>
      <c r="E506" s="170" t="s">
        <v>381</v>
      </c>
      <c r="F506" s="170"/>
      <c r="G506" s="18" t="s">
        <v>143</v>
      </c>
      <c r="H506" s="22">
        <v>1</v>
      </c>
      <c r="I506" s="20">
        <v>47.6</v>
      </c>
      <c r="J506" s="20">
        <v>47.6</v>
      </c>
    </row>
    <row r="507" spans="1:10" ht="39" customHeight="1" x14ac:dyDescent="0.25">
      <c r="A507" s="17" t="s">
        <v>139</v>
      </c>
      <c r="B507" s="19" t="s">
        <v>491</v>
      </c>
      <c r="C507" s="17" t="s">
        <v>37</v>
      </c>
      <c r="D507" s="17" t="s">
        <v>492</v>
      </c>
      <c r="E507" s="170" t="s">
        <v>381</v>
      </c>
      <c r="F507" s="170"/>
      <c r="G507" s="18" t="s">
        <v>143</v>
      </c>
      <c r="H507" s="22">
        <v>1</v>
      </c>
      <c r="I507" s="20">
        <v>99.04</v>
      </c>
      <c r="J507" s="20">
        <v>99.04</v>
      </c>
    </row>
    <row r="508" spans="1:10" x14ac:dyDescent="0.25">
      <c r="A508" s="38"/>
      <c r="B508" s="38"/>
      <c r="C508" s="38"/>
      <c r="D508" s="38"/>
      <c r="E508" s="38" t="s">
        <v>160</v>
      </c>
      <c r="F508" s="39">
        <v>16.88</v>
      </c>
      <c r="G508" s="38" t="s">
        <v>161</v>
      </c>
      <c r="H508" s="39">
        <v>16.54</v>
      </c>
      <c r="I508" s="38" t="s">
        <v>162</v>
      </c>
      <c r="J508" s="39">
        <v>33.42</v>
      </c>
    </row>
    <row r="509" spans="1:10" x14ac:dyDescent="0.25">
      <c r="A509" s="38"/>
      <c r="B509" s="38"/>
      <c r="C509" s="38"/>
      <c r="D509" s="38"/>
      <c r="E509" s="38" t="s">
        <v>163</v>
      </c>
      <c r="F509" s="39">
        <v>71.510000000000005</v>
      </c>
      <c r="G509" s="38"/>
      <c r="H509" s="167" t="s">
        <v>164</v>
      </c>
      <c r="I509" s="167"/>
      <c r="J509" s="39">
        <v>350.53</v>
      </c>
    </row>
    <row r="510" spans="1:10" ht="1.0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</row>
    <row r="511" spans="1:10" ht="18" customHeight="1" x14ac:dyDescent="0.25">
      <c r="A511" s="2"/>
      <c r="B511" s="4" t="s">
        <v>28</v>
      </c>
      <c r="C511" s="2" t="s">
        <v>29</v>
      </c>
      <c r="D511" s="2" t="s">
        <v>10</v>
      </c>
      <c r="E511" s="115" t="s">
        <v>136</v>
      </c>
      <c r="F511" s="115"/>
      <c r="G511" s="3" t="s">
        <v>30</v>
      </c>
      <c r="H511" s="4" t="s">
        <v>11</v>
      </c>
      <c r="I511" s="4" t="s">
        <v>31</v>
      </c>
      <c r="J511" s="4" t="s">
        <v>12</v>
      </c>
    </row>
    <row r="512" spans="1:10" ht="39" customHeight="1" x14ac:dyDescent="0.25">
      <c r="A512" s="10" t="s">
        <v>137</v>
      </c>
      <c r="B512" s="12" t="s">
        <v>483</v>
      </c>
      <c r="C512" s="10" t="s">
        <v>37</v>
      </c>
      <c r="D512" s="10" t="s">
        <v>484</v>
      </c>
      <c r="E512" s="172" t="s">
        <v>381</v>
      </c>
      <c r="F512" s="172"/>
      <c r="G512" s="11" t="s">
        <v>143</v>
      </c>
      <c r="H512" s="15">
        <v>1</v>
      </c>
      <c r="I512" s="13">
        <v>47.6</v>
      </c>
      <c r="J512" s="13">
        <v>47.6</v>
      </c>
    </row>
    <row r="513" spans="1:10" ht="39" customHeight="1" x14ac:dyDescent="0.25">
      <c r="A513" s="23" t="s">
        <v>149</v>
      </c>
      <c r="B513" s="25" t="s">
        <v>493</v>
      </c>
      <c r="C513" s="23" t="s">
        <v>37</v>
      </c>
      <c r="D513" s="23" t="s">
        <v>494</v>
      </c>
      <c r="E513" s="166" t="s">
        <v>390</v>
      </c>
      <c r="F513" s="166"/>
      <c r="G513" s="24" t="s">
        <v>226</v>
      </c>
      <c r="H513" s="28">
        <v>4.0000000000000003E-5</v>
      </c>
      <c r="I513" s="26">
        <v>1190000</v>
      </c>
      <c r="J513" s="26">
        <v>47.6</v>
      </c>
    </row>
    <row r="514" spans="1:10" x14ac:dyDescent="0.25">
      <c r="A514" s="38"/>
      <c r="B514" s="38"/>
      <c r="C514" s="38"/>
      <c r="D514" s="38"/>
      <c r="E514" s="38" t="s">
        <v>160</v>
      </c>
      <c r="F514" s="39">
        <v>0</v>
      </c>
      <c r="G514" s="38" t="s">
        <v>161</v>
      </c>
      <c r="H514" s="39">
        <v>0</v>
      </c>
      <c r="I514" s="38" t="s">
        <v>162</v>
      </c>
      <c r="J514" s="39">
        <v>0</v>
      </c>
    </row>
    <row r="515" spans="1:10" x14ac:dyDescent="0.25">
      <c r="A515" s="38"/>
      <c r="B515" s="38"/>
      <c r="C515" s="38"/>
      <c r="D515" s="38"/>
      <c r="E515" s="38" t="s">
        <v>163</v>
      </c>
      <c r="F515" s="39">
        <v>12.19</v>
      </c>
      <c r="G515" s="38"/>
      <c r="H515" s="167" t="s">
        <v>164</v>
      </c>
      <c r="I515" s="167"/>
      <c r="J515" s="39">
        <v>59.79</v>
      </c>
    </row>
    <row r="516" spans="1:10" ht="1.0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</row>
    <row r="517" spans="1:10" ht="18" customHeight="1" x14ac:dyDescent="0.25">
      <c r="A517" s="2"/>
      <c r="B517" s="4" t="s">
        <v>28</v>
      </c>
      <c r="C517" s="2" t="s">
        <v>29</v>
      </c>
      <c r="D517" s="2" t="s">
        <v>10</v>
      </c>
      <c r="E517" s="115" t="s">
        <v>136</v>
      </c>
      <c r="F517" s="115"/>
      <c r="G517" s="3" t="s">
        <v>30</v>
      </c>
      <c r="H517" s="4" t="s">
        <v>11</v>
      </c>
      <c r="I517" s="4" t="s">
        <v>31</v>
      </c>
      <c r="J517" s="4" t="s">
        <v>12</v>
      </c>
    </row>
    <row r="518" spans="1:10" ht="39" customHeight="1" x14ac:dyDescent="0.25">
      <c r="A518" s="10" t="s">
        <v>137</v>
      </c>
      <c r="B518" s="12" t="s">
        <v>487</v>
      </c>
      <c r="C518" s="10" t="s">
        <v>37</v>
      </c>
      <c r="D518" s="10" t="s">
        <v>488</v>
      </c>
      <c r="E518" s="172" t="s">
        <v>381</v>
      </c>
      <c r="F518" s="172"/>
      <c r="G518" s="11" t="s">
        <v>143</v>
      </c>
      <c r="H518" s="15">
        <v>1</v>
      </c>
      <c r="I518" s="13">
        <v>16.77</v>
      </c>
      <c r="J518" s="13">
        <v>16.77</v>
      </c>
    </row>
    <row r="519" spans="1:10" ht="39" customHeight="1" x14ac:dyDescent="0.25">
      <c r="A519" s="23" t="s">
        <v>149</v>
      </c>
      <c r="B519" s="25" t="s">
        <v>493</v>
      </c>
      <c r="C519" s="23" t="s">
        <v>37</v>
      </c>
      <c r="D519" s="23" t="s">
        <v>494</v>
      </c>
      <c r="E519" s="166" t="s">
        <v>390</v>
      </c>
      <c r="F519" s="166"/>
      <c r="G519" s="24" t="s">
        <v>226</v>
      </c>
      <c r="H519" s="28">
        <v>1.4100000000000001E-5</v>
      </c>
      <c r="I519" s="26">
        <v>1190000</v>
      </c>
      <c r="J519" s="26">
        <v>16.77</v>
      </c>
    </row>
    <row r="520" spans="1:10" x14ac:dyDescent="0.25">
      <c r="A520" s="38"/>
      <c r="B520" s="38"/>
      <c r="C520" s="38"/>
      <c r="D520" s="38"/>
      <c r="E520" s="38" t="s">
        <v>160</v>
      </c>
      <c r="F520" s="39">
        <v>0</v>
      </c>
      <c r="G520" s="38" t="s">
        <v>161</v>
      </c>
      <c r="H520" s="39">
        <v>0</v>
      </c>
      <c r="I520" s="38" t="s">
        <v>162</v>
      </c>
      <c r="J520" s="39">
        <v>0</v>
      </c>
    </row>
    <row r="521" spans="1:10" x14ac:dyDescent="0.25">
      <c r="A521" s="38"/>
      <c r="B521" s="38"/>
      <c r="C521" s="38"/>
      <c r="D521" s="38"/>
      <c r="E521" s="38" t="s">
        <v>163</v>
      </c>
      <c r="F521" s="39">
        <v>4.29</v>
      </c>
      <c r="G521" s="38"/>
      <c r="H521" s="167" t="s">
        <v>164</v>
      </c>
      <c r="I521" s="167"/>
      <c r="J521" s="39">
        <v>21.06</v>
      </c>
    </row>
    <row r="522" spans="1:10" ht="1.0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</row>
    <row r="523" spans="1:10" ht="18" customHeight="1" x14ac:dyDescent="0.25">
      <c r="A523" s="2"/>
      <c r="B523" s="4" t="s">
        <v>28</v>
      </c>
      <c r="C523" s="2" t="s">
        <v>29</v>
      </c>
      <c r="D523" s="2" t="s">
        <v>10</v>
      </c>
      <c r="E523" s="115" t="s">
        <v>136</v>
      </c>
      <c r="F523" s="115"/>
      <c r="G523" s="3" t="s">
        <v>30</v>
      </c>
      <c r="H523" s="4" t="s">
        <v>11</v>
      </c>
      <c r="I523" s="4" t="s">
        <v>31</v>
      </c>
      <c r="J523" s="4" t="s">
        <v>12</v>
      </c>
    </row>
    <row r="524" spans="1:10" ht="39" customHeight="1" x14ac:dyDescent="0.25">
      <c r="A524" s="10" t="s">
        <v>137</v>
      </c>
      <c r="B524" s="12" t="s">
        <v>489</v>
      </c>
      <c r="C524" s="10" t="s">
        <v>37</v>
      </c>
      <c r="D524" s="10" t="s">
        <v>490</v>
      </c>
      <c r="E524" s="172" t="s">
        <v>381</v>
      </c>
      <c r="F524" s="172"/>
      <c r="G524" s="11" t="s">
        <v>143</v>
      </c>
      <c r="H524" s="15">
        <v>1</v>
      </c>
      <c r="I524" s="13">
        <v>76.510000000000005</v>
      </c>
      <c r="J524" s="13">
        <v>76.510000000000005</v>
      </c>
    </row>
    <row r="525" spans="1:10" ht="39" customHeight="1" x14ac:dyDescent="0.25">
      <c r="A525" s="23" t="s">
        <v>149</v>
      </c>
      <c r="B525" s="25" t="s">
        <v>493</v>
      </c>
      <c r="C525" s="23" t="s">
        <v>37</v>
      </c>
      <c r="D525" s="23" t="s">
        <v>494</v>
      </c>
      <c r="E525" s="166" t="s">
        <v>390</v>
      </c>
      <c r="F525" s="166"/>
      <c r="G525" s="24" t="s">
        <v>226</v>
      </c>
      <c r="H525" s="28">
        <v>6.4300000000000004E-5</v>
      </c>
      <c r="I525" s="26">
        <v>1190000</v>
      </c>
      <c r="J525" s="26">
        <v>76.510000000000005</v>
      </c>
    </row>
    <row r="526" spans="1:10" x14ac:dyDescent="0.25">
      <c r="A526" s="38"/>
      <c r="B526" s="38"/>
      <c r="C526" s="38"/>
      <c r="D526" s="38"/>
      <c r="E526" s="38" t="s">
        <v>160</v>
      </c>
      <c r="F526" s="39">
        <v>0</v>
      </c>
      <c r="G526" s="38" t="s">
        <v>161</v>
      </c>
      <c r="H526" s="39">
        <v>0</v>
      </c>
      <c r="I526" s="38" t="s">
        <v>162</v>
      </c>
      <c r="J526" s="39">
        <v>0</v>
      </c>
    </row>
    <row r="527" spans="1:10" x14ac:dyDescent="0.25">
      <c r="A527" s="38"/>
      <c r="B527" s="38"/>
      <c r="C527" s="38"/>
      <c r="D527" s="38"/>
      <c r="E527" s="38" t="s">
        <v>163</v>
      </c>
      <c r="F527" s="39">
        <v>19.600000000000001</v>
      </c>
      <c r="G527" s="38"/>
      <c r="H527" s="167" t="s">
        <v>164</v>
      </c>
      <c r="I527" s="167"/>
      <c r="J527" s="39">
        <v>96.11</v>
      </c>
    </row>
    <row r="528" spans="1:10" ht="1.0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</row>
    <row r="529" spans="1:10" ht="18" customHeight="1" x14ac:dyDescent="0.25">
      <c r="A529" s="2"/>
      <c r="B529" s="4" t="s">
        <v>28</v>
      </c>
      <c r="C529" s="2" t="s">
        <v>29</v>
      </c>
      <c r="D529" s="2" t="s">
        <v>10</v>
      </c>
      <c r="E529" s="115" t="s">
        <v>136</v>
      </c>
      <c r="F529" s="115"/>
      <c r="G529" s="3" t="s">
        <v>30</v>
      </c>
      <c r="H529" s="4" t="s">
        <v>11</v>
      </c>
      <c r="I529" s="4" t="s">
        <v>31</v>
      </c>
      <c r="J529" s="4" t="s">
        <v>12</v>
      </c>
    </row>
    <row r="530" spans="1:10" ht="39" customHeight="1" x14ac:dyDescent="0.25">
      <c r="A530" s="10" t="s">
        <v>137</v>
      </c>
      <c r="B530" s="12" t="s">
        <v>491</v>
      </c>
      <c r="C530" s="10" t="s">
        <v>37</v>
      </c>
      <c r="D530" s="10" t="s">
        <v>492</v>
      </c>
      <c r="E530" s="172" t="s">
        <v>381</v>
      </c>
      <c r="F530" s="172"/>
      <c r="G530" s="11" t="s">
        <v>143</v>
      </c>
      <c r="H530" s="15">
        <v>1</v>
      </c>
      <c r="I530" s="13">
        <v>99.04</v>
      </c>
      <c r="J530" s="13">
        <v>99.04</v>
      </c>
    </row>
    <row r="531" spans="1:10" ht="25.95" customHeight="1" x14ac:dyDescent="0.25">
      <c r="A531" s="23" t="s">
        <v>149</v>
      </c>
      <c r="B531" s="25" t="s">
        <v>495</v>
      </c>
      <c r="C531" s="23" t="s">
        <v>37</v>
      </c>
      <c r="D531" s="23" t="s">
        <v>496</v>
      </c>
      <c r="E531" s="166" t="s">
        <v>152</v>
      </c>
      <c r="F531" s="166"/>
      <c r="G531" s="24" t="s">
        <v>497</v>
      </c>
      <c r="H531" s="28">
        <v>13.99</v>
      </c>
      <c r="I531" s="26">
        <v>7.08</v>
      </c>
      <c r="J531" s="26">
        <v>99.04</v>
      </c>
    </row>
    <row r="532" spans="1:10" x14ac:dyDescent="0.25">
      <c r="A532" s="38"/>
      <c r="B532" s="38"/>
      <c r="C532" s="38"/>
      <c r="D532" s="38"/>
      <c r="E532" s="38" t="s">
        <v>160</v>
      </c>
      <c r="F532" s="39">
        <v>0</v>
      </c>
      <c r="G532" s="38" t="s">
        <v>161</v>
      </c>
      <c r="H532" s="39">
        <v>0</v>
      </c>
      <c r="I532" s="38" t="s">
        <v>162</v>
      </c>
      <c r="J532" s="39">
        <v>0</v>
      </c>
    </row>
    <row r="533" spans="1:10" x14ac:dyDescent="0.25">
      <c r="A533" s="38"/>
      <c r="B533" s="38"/>
      <c r="C533" s="38"/>
      <c r="D533" s="38"/>
      <c r="E533" s="38" t="s">
        <v>163</v>
      </c>
      <c r="F533" s="39">
        <v>25.38</v>
      </c>
      <c r="G533" s="38"/>
      <c r="H533" s="167" t="s">
        <v>164</v>
      </c>
      <c r="I533" s="167"/>
      <c r="J533" s="39">
        <v>124.42</v>
      </c>
    </row>
    <row r="534" spans="1:10" ht="1.0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</row>
    <row r="535" spans="1:10" ht="18" customHeight="1" x14ac:dyDescent="0.25">
      <c r="A535" s="2"/>
      <c r="B535" s="4" t="s">
        <v>28</v>
      </c>
      <c r="C535" s="2" t="s">
        <v>29</v>
      </c>
      <c r="D535" s="2" t="s">
        <v>10</v>
      </c>
      <c r="E535" s="115" t="s">
        <v>136</v>
      </c>
      <c r="F535" s="115"/>
      <c r="G535" s="3" t="s">
        <v>30</v>
      </c>
      <c r="H535" s="4" t="s">
        <v>11</v>
      </c>
      <c r="I535" s="4" t="s">
        <v>31</v>
      </c>
      <c r="J535" s="4" t="s">
        <v>12</v>
      </c>
    </row>
    <row r="536" spans="1:10" ht="25.95" customHeight="1" x14ac:dyDescent="0.25">
      <c r="A536" s="10" t="s">
        <v>137</v>
      </c>
      <c r="B536" s="12" t="s">
        <v>356</v>
      </c>
      <c r="C536" s="10" t="s">
        <v>37</v>
      </c>
      <c r="D536" s="10" t="s">
        <v>357</v>
      </c>
      <c r="E536" s="172" t="s">
        <v>142</v>
      </c>
      <c r="F536" s="172"/>
      <c r="G536" s="11" t="s">
        <v>143</v>
      </c>
      <c r="H536" s="15">
        <v>1</v>
      </c>
      <c r="I536" s="13">
        <v>23.47</v>
      </c>
      <c r="J536" s="13">
        <v>23.47</v>
      </c>
    </row>
    <row r="537" spans="1:10" ht="39" customHeight="1" x14ac:dyDescent="0.25">
      <c r="A537" s="17" t="s">
        <v>139</v>
      </c>
      <c r="B537" s="19" t="s">
        <v>437</v>
      </c>
      <c r="C537" s="17" t="s">
        <v>37</v>
      </c>
      <c r="D537" s="17" t="s">
        <v>438</v>
      </c>
      <c r="E537" s="170" t="s">
        <v>142</v>
      </c>
      <c r="F537" s="170"/>
      <c r="G537" s="18" t="s">
        <v>143</v>
      </c>
      <c r="H537" s="22">
        <v>1</v>
      </c>
      <c r="I537" s="20">
        <v>0.14000000000000001</v>
      </c>
      <c r="J537" s="20">
        <v>0.14000000000000001</v>
      </c>
    </row>
    <row r="538" spans="1:10" ht="25.95" customHeight="1" x14ac:dyDescent="0.25">
      <c r="A538" s="23" t="s">
        <v>149</v>
      </c>
      <c r="B538" s="25" t="s">
        <v>375</v>
      </c>
      <c r="C538" s="23" t="s">
        <v>37</v>
      </c>
      <c r="D538" s="23" t="s">
        <v>376</v>
      </c>
      <c r="E538" s="166" t="s">
        <v>366</v>
      </c>
      <c r="F538" s="166"/>
      <c r="G538" s="24" t="s">
        <v>143</v>
      </c>
      <c r="H538" s="28">
        <v>1</v>
      </c>
      <c r="I538" s="26">
        <v>0.48</v>
      </c>
      <c r="J538" s="26">
        <v>0.48</v>
      </c>
    </row>
    <row r="539" spans="1:10" ht="25.95" customHeight="1" x14ac:dyDescent="0.25">
      <c r="A539" s="23" t="s">
        <v>149</v>
      </c>
      <c r="B539" s="25" t="s">
        <v>498</v>
      </c>
      <c r="C539" s="23" t="s">
        <v>37</v>
      </c>
      <c r="D539" s="23" t="s">
        <v>499</v>
      </c>
      <c r="E539" s="166" t="s">
        <v>366</v>
      </c>
      <c r="F539" s="166"/>
      <c r="G539" s="24" t="s">
        <v>143</v>
      </c>
      <c r="H539" s="28">
        <v>1</v>
      </c>
      <c r="I539" s="26">
        <v>0.05</v>
      </c>
      <c r="J539" s="26">
        <v>0.05</v>
      </c>
    </row>
    <row r="540" spans="1:10" ht="25.95" customHeight="1" x14ac:dyDescent="0.25">
      <c r="A540" s="23" t="s">
        <v>149</v>
      </c>
      <c r="B540" s="25" t="s">
        <v>371</v>
      </c>
      <c r="C540" s="23" t="s">
        <v>37</v>
      </c>
      <c r="D540" s="23" t="s">
        <v>372</v>
      </c>
      <c r="E540" s="166" t="s">
        <v>366</v>
      </c>
      <c r="F540" s="166"/>
      <c r="G540" s="24" t="s">
        <v>143</v>
      </c>
      <c r="H540" s="28">
        <v>1</v>
      </c>
      <c r="I540" s="26">
        <v>1.42</v>
      </c>
      <c r="J540" s="26">
        <v>1.42</v>
      </c>
    </row>
    <row r="541" spans="1:10" ht="25.95" customHeight="1" x14ac:dyDescent="0.25">
      <c r="A541" s="23" t="s">
        <v>149</v>
      </c>
      <c r="B541" s="25" t="s">
        <v>373</v>
      </c>
      <c r="C541" s="23" t="s">
        <v>37</v>
      </c>
      <c r="D541" s="23" t="s">
        <v>374</v>
      </c>
      <c r="E541" s="166" t="s">
        <v>366</v>
      </c>
      <c r="F541" s="166"/>
      <c r="G541" s="24" t="s">
        <v>143</v>
      </c>
      <c r="H541" s="28">
        <v>1</v>
      </c>
      <c r="I541" s="26">
        <v>2.4900000000000002</v>
      </c>
      <c r="J541" s="26">
        <v>2.4900000000000002</v>
      </c>
    </row>
    <row r="542" spans="1:10" ht="25.95" customHeight="1" x14ac:dyDescent="0.25">
      <c r="A542" s="23" t="s">
        <v>149</v>
      </c>
      <c r="B542" s="25" t="s">
        <v>500</v>
      </c>
      <c r="C542" s="23" t="s">
        <v>37</v>
      </c>
      <c r="D542" s="23" t="s">
        <v>501</v>
      </c>
      <c r="E542" s="166" t="s">
        <v>366</v>
      </c>
      <c r="F542" s="166"/>
      <c r="G542" s="24" t="s">
        <v>143</v>
      </c>
      <c r="H542" s="28">
        <v>1</v>
      </c>
      <c r="I542" s="26">
        <v>1.1299999999999999</v>
      </c>
      <c r="J542" s="26">
        <v>1.1299999999999999</v>
      </c>
    </row>
    <row r="543" spans="1:10" ht="25.95" customHeight="1" x14ac:dyDescent="0.25">
      <c r="A543" s="23" t="s">
        <v>149</v>
      </c>
      <c r="B543" s="25" t="s">
        <v>439</v>
      </c>
      <c r="C543" s="23" t="s">
        <v>37</v>
      </c>
      <c r="D543" s="23" t="s">
        <v>440</v>
      </c>
      <c r="E543" s="166" t="s">
        <v>273</v>
      </c>
      <c r="F543" s="166"/>
      <c r="G543" s="24" t="s">
        <v>143</v>
      </c>
      <c r="H543" s="28">
        <v>1</v>
      </c>
      <c r="I543" s="26">
        <v>17.649999999999999</v>
      </c>
      <c r="J543" s="26">
        <v>17.649999999999999</v>
      </c>
    </row>
    <row r="544" spans="1:10" ht="25.95" customHeight="1" x14ac:dyDescent="0.25">
      <c r="A544" s="23" t="s">
        <v>149</v>
      </c>
      <c r="B544" s="25" t="s">
        <v>369</v>
      </c>
      <c r="C544" s="23" t="s">
        <v>37</v>
      </c>
      <c r="D544" s="23" t="s">
        <v>370</v>
      </c>
      <c r="E544" s="166" t="s">
        <v>366</v>
      </c>
      <c r="F544" s="166"/>
      <c r="G544" s="24" t="s">
        <v>143</v>
      </c>
      <c r="H544" s="28">
        <v>1</v>
      </c>
      <c r="I544" s="26">
        <v>0.11</v>
      </c>
      <c r="J544" s="26">
        <v>0.11</v>
      </c>
    </row>
    <row r="545" spans="1:10" x14ac:dyDescent="0.25">
      <c r="A545" s="38"/>
      <c r="B545" s="38"/>
      <c r="C545" s="38"/>
      <c r="D545" s="38"/>
      <c r="E545" s="38" t="s">
        <v>160</v>
      </c>
      <c r="F545" s="39">
        <v>8.98</v>
      </c>
      <c r="G545" s="38" t="s">
        <v>161</v>
      </c>
      <c r="H545" s="39">
        <v>8.81</v>
      </c>
      <c r="I545" s="38" t="s">
        <v>162</v>
      </c>
      <c r="J545" s="39">
        <v>17.79</v>
      </c>
    </row>
    <row r="546" spans="1:10" x14ac:dyDescent="0.25">
      <c r="A546" s="38"/>
      <c r="B546" s="38"/>
      <c r="C546" s="38"/>
      <c r="D546" s="38"/>
      <c r="E546" s="38" t="s">
        <v>163</v>
      </c>
      <c r="F546" s="39">
        <v>6.01</v>
      </c>
      <c r="G546" s="38"/>
      <c r="H546" s="167" t="s">
        <v>164</v>
      </c>
      <c r="I546" s="167"/>
      <c r="J546" s="39">
        <v>29.48</v>
      </c>
    </row>
    <row r="547" spans="1:10" ht="1.0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</row>
    <row r="548" spans="1:10" ht="18" customHeight="1" x14ac:dyDescent="0.25">
      <c r="A548" s="2"/>
      <c r="B548" s="4" t="s">
        <v>28</v>
      </c>
      <c r="C548" s="2" t="s">
        <v>29</v>
      </c>
      <c r="D548" s="2" t="s">
        <v>10</v>
      </c>
      <c r="E548" s="115" t="s">
        <v>136</v>
      </c>
      <c r="F548" s="115"/>
      <c r="G548" s="3" t="s">
        <v>30</v>
      </c>
      <c r="H548" s="4" t="s">
        <v>11</v>
      </c>
      <c r="I548" s="4" t="s">
        <v>31</v>
      </c>
      <c r="J548" s="4" t="s">
        <v>12</v>
      </c>
    </row>
    <row r="549" spans="1:10" ht="25.95" customHeight="1" x14ac:dyDescent="0.25">
      <c r="A549" s="10" t="s">
        <v>137</v>
      </c>
      <c r="B549" s="12" t="s">
        <v>485</v>
      </c>
      <c r="C549" s="10" t="s">
        <v>37</v>
      </c>
      <c r="D549" s="10" t="s">
        <v>486</v>
      </c>
      <c r="E549" s="172" t="s">
        <v>142</v>
      </c>
      <c r="F549" s="172"/>
      <c r="G549" s="11" t="s">
        <v>143</v>
      </c>
      <c r="H549" s="15">
        <v>1</v>
      </c>
      <c r="I549" s="13">
        <v>39.1</v>
      </c>
      <c r="J549" s="13">
        <v>39.1</v>
      </c>
    </row>
    <row r="550" spans="1:10" ht="25.95" customHeight="1" x14ac:dyDescent="0.25">
      <c r="A550" s="17" t="s">
        <v>139</v>
      </c>
      <c r="B550" s="19" t="s">
        <v>441</v>
      </c>
      <c r="C550" s="17" t="s">
        <v>37</v>
      </c>
      <c r="D550" s="17" t="s">
        <v>442</v>
      </c>
      <c r="E550" s="170" t="s">
        <v>142</v>
      </c>
      <c r="F550" s="170"/>
      <c r="G550" s="18" t="s">
        <v>143</v>
      </c>
      <c r="H550" s="22">
        <v>1</v>
      </c>
      <c r="I550" s="20">
        <v>0.27</v>
      </c>
      <c r="J550" s="20">
        <v>0.27</v>
      </c>
    </row>
    <row r="551" spans="1:10" ht="25.95" customHeight="1" x14ac:dyDescent="0.25">
      <c r="A551" s="23" t="s">
        <v>149</v>
      </c>
      <c r="B551" s="25" t="s">
        <v>375</v>
      </c>
      <c r="C551" s="23" t="s">
        <v>37</v>
      </c>
      <c r="D551" s="23" t="s">
        <v>376</v>
      </c>
      <c r="E551" s="166" t="s">
        <v>366</v>
      </c>
      <c r="F551" s="166"/>
      <c r="G551" s="24" t="s">
        <v>143</v>
      </c>
      <c r="H551" s="28">
        <v>1</v>
      </c>
      <c r="I551" s="26">
        <v>0.48</v>
      </c>
      <c r="J551" s="26">
        <v>0.48</v>
      </c>
    </row>
    <row r="552" spans="1:10" ht="25.95" customHeight="1" x14ac:dyDescent="0.25">
      <c r="A552" s="23" t="s">
        <v>149</v>
      </c>
      <c r="B552" s="25" t="s">
        <v>369</v>
      </c>
      <c r="C552" s="23" t="s">
        <v>37</v>
      </c>
      <c r="D552" s="23" t="s">
        <v>370</v>
      </c>
      <c r="E552" s="166" t="s">
        <v>366</v>
      </c>
      <c r="F552" s="166"/>
      <c r="G552" s="24" t="s">
        <v>143</v>
      </c>
      <c r="H552" s="28">
        <v>1</v>
      </c>
      <c r="I552" s="26">
        <v>0.11</v>
      </c>
      <c r="J552" s="26">
        <v>0.11</v>
      </c>
    </row>
    <row r="553" spans="1:10" ht="25.95" customHeight="1" x14ac:dyDescent="0.25">
      <c r="A553" s="23" t="s">
        <v>149</v>
      </c>
      <c r="B553" s="25" t="s">
        <v>500</v>
      </c>
      <c r="C553" s="23" t="s">
        <v>37</v>
      </c>
      <c r="D553" s="23" t="s">
        <v>501</v>
      </c>
      <c r="E553" s="166" t="s">
        <v>366</v>
      </c>
      <c r="F553" s="166"/>
      <c r="G553" s="24" t="s">
        <v>143</v>
      </c>
      <c r="H553" s="28">
        <v>1</v>
      </c>
      <c r="I553" s="26">
        <v>1.1299999999999999</v>
      </c>
      <c r="J553" s="26">
        <v>1.1299999999999999</v>
      </c>
    </row>
    <row r="554" spans="1:10" ht="24" customHeight="1" x14ac:dyDescent="0.25">
      <c r="A554" s="23" t="s">
        <v>149</v>
      </c>
      <c r="B554" s="25" t="s">
        <v>443</v>
      </c>
      <c r="C554" s="23" t="s">
        <v>37</v>
      </c>
      <c r="D554" s="23" t="s">
        <v>444</v>
      </c>
      <c r="E554" s="166" t="s">
        <v>273</v>
      </c>
      <c r="F554" s="166"/>
      <c r="G554" s="24" t="s">
        <v>143</v>
      </c>
      <c r="H554" s="28">
        <v>1</v>
      </c>
      <c r="I554" s="26">
        <v>33.15</v>
      </c>
      <c r="J554" s="26">
        <v>33.15</v>
      </c>
    </row>
    <row r="555" spans="1:10" ht="25.95" customHeight="1" x14ac:dyDescent="0.25">
      <c r="A555" s="23" t="s">
        <v>149</v>
      </c>
      <c r="B555" s="25" t="s">
        <v>498</v>
      </c>
      <c r="C555" s="23" t="s">
        <v>37</v>
      </c>
      <c r="D555" s="23" t="s">
        <v>499</v>
      </c>
      <c r="E555" s="166" t="s">
        <v>366</v>
      </c>
      <c r="F555" s="166"/>
      <c r="G555" s="24" t="s">
        <v>143</v>
      </c>
      <c r="H555" s="28">
        <v>1</v>
      </c>
      <c r="I555" s="26">
        <v>0.05</v>
      </c>
      <c r="J555" s="26">
        <v>0.05</v>
      </c>
    </row>
    <row r="556" spans="1:10" ht="25.95" customHeight="1" x14ac:dyDescent="0.25">
      <c r="A556" s="23" t="s">
        <v>149</v>
      </c>
      <c r="B556" s="25" t="s">
        <v>371</v>
      </c>
      <c r="C556" s="23" t="s">
        <v>37</v>
      </c>
      <c r="D556" s="23" t="s">
        <v>372</v>
      </c>
      <c r="E556" s="166" t="s">
        <v>366</v>
      </c>
      <c r="F556" s="166"/>
      <c r="G556" s="24" t="s">
        <v>143</v>
      </c>
      <c r="H556" s="28">
        <v>1</v>
      </c>
      <c r="I556" s="26">
        <v>1.42</v>
      </c>
      <c r="J556" s="26">
        <v>1.42</v>
      </c>
    </row>
    <row r="557" spans="1:10" ht="25.95" customHeight="1" x14ac:dyDescent="0.25">
      <c r="A557" s="23" t="s">
        <v>149</v>
      </c>
      <c r="B557" s="25" t="s">
        <v>373</v>
      </c>
      <c r="C557" s="23" t="s">
        <v>37</v>
      </c>
      <c r="D557" s="23" t="s">
        <v>374</v>
      </c>
      <c r="E557" s="166" t="s">
        <v>366</v>
      </c>
      <c r="F557" s="166"/>
      <c r="G557" s="24" t="s">
        <v>143</v>
      </c>
      <c r="H557" s="28">
        <v>1</v>
      </c>
      <c r="I557" s="26">
        <v>2.4900000000000002</v>
      </c>
      <c r="J557" s="26">
        <v>2.4900000000000002</v>
      </c>
    </row>
    <row r="558" spans="1:10" x14ac:dyDescent="0.25">
      <c r="A558" s="38"/>
      <c r="B558" s="38"/>
      <c r="C558" s="38"/>
      <c r="D558" s="38"/>
      <c r="E558" s="38" t="s">
        <v>160</v>
      </c>
      <c r="F558" s="39">
        <v>16.88</v>
      </c>
      <c r="G558" s="38" t="s">
        <v>161</v>
      </c>
      <c r="H558" s="39">
        <v>16.54</v>
      </c>
      <c r="I558" s="38" t="s">
        <v>162</v>
      </c>
      <c r="J558" s="39">
        <v>33.42</v>
      </c>
    </row>
    <row r="559" spans="1:10" x14ac:dyDescent="0.25">
      <c r="A559" s="38"/>
      <c r="B559" s="38"/>
      <c r="C559" s="38"/>
      <c r="D559" s="38"/>
      <c r="E559" s="38" t="s">
        <v>163</v>
      </c>
      <c r="F559" s="39">
        <v>10.02</v>
      </c>
      <c r="G559" s="38"/>
      <c r="H559" s="167" t="s">
        <v>164</v>
      </c>
      <c r="I559" s="167"/>
      <c r="J559" s="39">
        <v>49.12</v>
      </c>
    </row>
    <row r="560" spans="1:10" ht="1.0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</row>
    <row r="561" spans="1:10" ht="18" customHeight="1" x14ac:dyDescent="0.25">
      <c r="A561" s="2"/>
      <c r="B561" s="4" t="s">
        <v>28</v>
      </c>
      <c r="C561" s="2" t="s">
        <v>29</v>
      </c>
      <c r="D561" s="2" t="s">
        <v>10</v>
      </c>
      <c r="E561" s="115" t="s">
        <v>136</v>
      </c>
      <c r="F561" s="115"/>
      <c r="G561" s="3" t="s">
        <v>30</v>
      </c>
      <c r="H561" s="4" t="s">
        <v>11</v>
      </c>
      <c r="I561" s="4" t="s">
        <v>31</v>
      </c>
      <c r="J561" s="4" t="s">
        <v>12</v>
      </c>
    </row>
    <row r="562" spans="1:10" ht="25.95" customHeight="1" x14ac:dyDescent="0.25">
      <c r="A562" s="10" t="s">
        <v>137</v>
      </c>
      <c r="B562" s="12" t="s">
        <v>502</v>
      </c>
      <c r="C562" s="10" t="s">
        <v>37</v>
      </c>
      <c r="D562" s="10" t="s">
        <v>503</v>
      </c>
      <c r="E562" s="172" t="s">
        <v>142</v>
      </c>
      <c r="F562" s="172"/>
      <c r="G562" s="11" t="s">
        <v>143</v>
      </c>
      <c r="H562" s="15">
        <v>1</v>
      </c>
      <c r="I562" s="13">
        <v>22.78</v>
      </c>
      <c r="J562" s="13">
        <v>22.78</v>
      </c>
    </row>
    <row r="563" spans="1:10" ht="25.95" customHeight="1" x14ac:dyDescent="0.25">
      <c r="A563" s="17" t="s">
        <v>139</v>
      </c>
      <c r="B563" s="19" t="s">
        <v>445</v>
      </c>
      <c r="C563" s="17" t="s">
        <v>37</v>
      </c>
      <c r="D563" s="17" t="s">
        <v>446</v>
      </c>
      <c r="E563" s="170" t="s">
        <v>142</v>
      </c>
      <c r="F563" s="170"/>
      <c r="G563" s="18" t="s">
        <v>143</v>
      </c>
      <c r="H563" s="22">
        <v>1</v>
      </c>
      <c r="I563" s="20">
        <v>0.14000000000000001</v>
      </c>
      <c r="J563" s="20">
        <v>0.14000000000000001</v>
      </c>
    </row>
    <row r="564" spans="1:10" ht="25.95" customHeight="1" x14ac:dyDescent="0.25">
      <c r="A564" s="23" t="s">
        <v>149</v>
      </c>
      <c r="B564" s="25" t="s">
        <v>375</v>
      </c>
      <c r="C564" s="23" t="s">
        <v>37</v>
      </c>
      <c r="D564" s="23" t="s">
        <v>376</v>
      </c>
      <c r="E564" s="166" t="s">
        <v>366</v>
      </c>
      <c r="F564" s="166"/>
      <c r="G564" s="24" t="s">
        <v>143</v>
      </c>
      <c r="H564" s="28">
        <v>1</v>
      </c>
      <c r="I564" s="26">
        <v>0.48</v>
      </c>
      <c r="J564" s="26">
        <v>0.48</v>
      </c>
    </row>
    <row r="565" spans="1:10" ht="25.95" customHeight="1" x14ac:dyDescent="0.25">
      <c r="A565" s="23" t="s">
        <v>149</v>
      </c>
      <c r="B565" s="25" t="s">
        <v>371</v>
      </c>
      <c r="C565" s="23" t="s">
        <v>37</v>
      </c>
      <c r="D565" s="23" t="s">
        <v>372</v>
      </c>
      <c r="E565" s="166" t="s">
        <v>366</v>
      </c>
      <c r="F565" s="166"/>
      <c r="G565" s="24" t="s">
        <v>143</v>
      </c>
      <c r="H565" s="28">
        <v>1</v>
      </c>
      <c r="I565" s="26">
        <v>1.42</v>
      </c>
      <c r="J565" s="26">
        <v>1.42</v>
      </c>
    </row>
    <row r="566" spans="1:10" ht="25.95" customHeight="1" x14ac:dyDescent="0.25">
      <c r="A566" s="23" t="s">
        <v>149</v>
      </c>
      <c r="B566" s="25" t="s">
        <v>373</v>
      </c>
      <c r="C566" s="23" t="s">
        <v>37</v>
      </c>
      <c r="D566" s="23" t="s">
        <v>374</v>
      </c>
      <c r="E566" s="166" t="s">
        <v>366</v>
      </c>
      <c r="F566" s="166"/>
      <c r="G566" s="24" t="s">
        <v>143</v>
      </c>
      <c r="H566" s="28">
        <v>1</v>
      </c>
      <c r="I566" s="26">
        <v>2.4900000000000002</v>
      </c>
      <c r="J566" s="26">
        <v>2.4900000000000002</v>
      </c>
    </row>
    <row r="567" spans="1:10" ht="24" customHeight="1" x14ac:dyDescent="0.25">
      <c r="A567" s="23" t="s">
        <v>149</v>
      </c>
      <c r="B567" s="25" t="s">
        <v>447</v>
      </c>
      <c r="C567" s="23" t="s">
        <v>37</v>
      </c>
      <c r="D567" s="23" t="s">
        <v>448</v>
      </c>
      <c r="E567" s="166" t="s">
        <v>273</v>
      </c>
      <c r="F567" s="166"/>
      <c r="G567" s="24" t="s">
        <v>143</v>
      </c>
      <c r="H567" s="28">
        <v>1</v>
      </c>
      <c r="I567" s="26">
        <v>16.96</v>
      </c>
      <c r="J567" s="26">
        <v>16.96</v>
      </c>
    </row>
    <row r="568" spans="1:10" ht="25.95" customHeight="1" x14ac:dyDescent="0.25">
      <c r="A568" s="23" t="s">
        <v>149</v>
      </c>
      <c r="B568" s="25" t="s">
        <v>498</v>
      </c>
      <c r="C568" s="23" t="s">
        <v>37</v>
      </c>
      <c r="D568" s="23" t="s">
        <v>499</v>
      </c>
      <c r="E568" s="166" t="s">
        <v>366</v>
      </c>
      <c r="F568" s="166"/>
      <c r="G568" s="24" t="s">
        <v>143</v>
      </c>
      <c r="H568" s="28">
        <v>1</v>
      </c>
      <c r="I568" s="26">
        <v>0.05</v>
      </c>
      <c r="J568" s="26">
        <v>0.05</v>
      </c>
    </row>
    <row r="569" spans="1:10" ht="25.95" customHeight="1" x14ac:dyDescent="0.25">
      <c r="A569" s="23" t="s">
        <v>149</v>
      </c>
      <c r="B569" s="25" t="s">
        <v>500</v>
      </c>
      <c r="C569" s="23" t="s">
        <v>37</v>
      </c>
      <c r="D569" s="23" t="s">
        <v>501</v>
      </c>
      <c r="E569" s="166" t="s">
        <v>366</v>
      </c>
      <c r="F569" s="166"/>
      <c r="G569" s="24" t="s">
        <v>143</v>
      </c>
      <c r="H569" s="28">
        <v>1</v>
      </c>
      <c r="I569" s="26">
        <v>1.1299999999999999</v>
      </c>
      <c r="J569" s="26">
        <v>1.1299999999999999</v>
      </c>
    </row>
    <row r="570" spans="1:10" ht="25.95" customHeight="1" x14ac:dyDescent="0.25">
      <c r="A570" s="23" t="s">
        <v>149</v>
      </c>
      <c r="B570" s="25" t="s">
        <v>369</v>
      </c>
      <c r="C570" s="23" t="s">
        <v>37</v>
      </c>
      <c r="D570" s="23" t="s">
        <v>370</v>
      </c>
      <c r="E570" s="166" t="s">
        <v>366</v>
      </c>
      <c r="F570" s="166"/>
      <c r="G570" s="24" t="s">
        <v>143</v>
      </c>
      <c r="H570" s="28">
        <v>1</v>
      </c>
      <c r="I570" s="26">
        <v>0.11</v>
      </c>
      <c r="J570" s="26">
        <v>0.11</v>
      </c>
    </row>
    <row r="571" spans="1:10" x14ac:dyDescent="0.25">
      <c r="A571" s="38"/>
      <c r="B571" s="38"/>
      <c r="C571" s="38"/>
      <c r="D571" s="38"/>
      <c r="E571" s="38" t="s">
        <v>160</v>
      </c>
      <c r="F571" s="39">
        <v>8.6300000000000008</v>
      </c>
      <c r="G571" s="38" t="s">
        <v>161</v>
      </c>
      <c r="H571" s="39">
        <v>8.4700000000000006</v>
      </c>
      <c r="I571" s="38" t="s">
        <v>162</v>
      </c>
      <c r="J571" s="39">
        <v>17.100000000000001</v>
      </c>
    </row>
    <row r="572" spans="1:10" x14ac:dyDescent="0.25">
      <c r="A572" s="38"/>
      <c r="B572" s="38"/>
      <c r="C572" s="38"/>
      <c r="D572" s="38"/>
      <c r="E572" s="38" t="s">
        <v>163</v>
      </c>
      <c r="F572" s="39">
        <v>5.83</v>
      </c>
      <c r="G572" s="38"/>
      <c r="H572" s="167" t="s">
        <v>164</v>
      </c>
      <c r="I572" s="167"/>
      <c r="J572" s="39">
        <v>28.61</v>
      </c>
    </row>
    <row r="573" spans="1:10" ht="1.0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</row>
    <row r="574" spans="1:10" ht="18" customHeight="1" x14ac:dyDescent="0.25">
      <c r="A574" s="2"/>
      <c r="B574" s="4" t="s">
        <v>28</v>
      </c>
      <c r="C574" s="2" t="s">
        <v>29</v>
      </c>
      <c r="D574" s="2" t="s">
        <v>10</v>
      </c>
      <c r="E574" s="115" t="s">
        <v>136</v>
      </c>
      <c r="F574" s="115"/>
      <c r="G574" s="3" t="s">
        <v>30</v>
      </c>
      <c r="H574" s="4" t="s">
        <v>11</v>
      </c>
      <c r="I574" s="4" t="s">
        <v>31</v>
      </c>
      <c r="J574" s="4" t="s">
        <v>12</v>
      </c>
    </row>
    <row r="575" spans="1:10" ht="24" customHeight="1" x14ac:dyDescent="0.25">
      <c r="A575" s="10" t="s">
        <v>137</v>
      </c>
      <c r="B575" s="12" t="s">
        <v>204</v>
      </c>
      <c r="C575" s="10" t="s">
        <v>37</v>
      </c>
      <c r="D575" s="10" t="s">
        <v>205</v>
      </c>
      <c r="E575" s="172" t="s">
        <v>142</v>
      </c>
      <c r="F575" s="172"/>
      <c r="G575" s="11" t="s">
        <v>143</v>
      </c>
      <c r="H575" s="15">
        <v>1</v>
      </c>
      <c r="I575" s="13">
        <v>27.82</v>
      </c>
      <c r="J575" s="13">
        <v>27.82</v>
      </c>
    </row>
    <row r="576" spans="1:10" ht="25.95" customHeight="1" x14ac:dyDescent="0.25">
      <c r="A576" s="17" t="s">
        <v>139</v>
      </c>
      <c r="B576" s="19" t="s">
        <v>449</v>
      </c>
      <c r="C576" s="17" t="s">
        <v>37</v>
      </c>
      <c r="D576" s="17" t="s">
        <v>450</v>
      </c>
      <c r="E576" s="170" t="s">
        <v>142</v>
      </c>
      <c r="F576" s="170"/>
      <c r="G576" s="18" t="s">
        <v>143</v>
      </c>
      <c r="H576" s="22">
        <v>1</v>
      </c>
      <c r="I576" s="20">
        <v>0.42</v>
      </c>
      <c r="J576" s="20">
        <v>0.42</v>
      </c>
    </row>
    <row r="577" spans="1:10" ht="24" customHeight="1" x14ac:dyDescent="0.25">
      <c r="A577" s="23" t="s">
        <v>149</v>
      </c>
      <c r="B577" s="25" t="s">
        <v>451</v>
      </c>
      <c r="C577" s="23" t="s">
        <v>37</v>
      </c>
      <c r="D577" s="23" t="s">
        <v>452</v>
      </c>
      <c r="E577" s="166" t="s">
        <v>273</v>
      </c>
      <c r="F577" s="166"/>
      <c r="G577" s="24" t="s">
        <v>143</v>
      </c>
      <c r="H577" s="28">
        <v>1</v>
      </c>
      <c r="I577" s="26">
        <v>20.190000000000001</v>
      </c>
      <c r="J577" s="26">
        <v>20.190000000000001</v>
      </c>
    </row>
    <row r="578" spans="1:10" ht="25.95" customHeight="1" x14ac:dyDescent="0.25">
      <c r="A578" s="23" t="s">
        <v>149</v>
      </c>
      <c r="B578" s="25" t="s">
        <v>413</v>
      </c>
      <c r="C578" s="23" t="s">
        <v>37</v>
      </c>
      <c r="D578" s="23" t="s">
        <v>414</v>
      </c>
      <c r="E578" s="166" t="s">
        <v>366</v>
      </c>
      <c r="F578" s="166"/>
      <c r="G578" s="24" t="s">
        <v>143</v>
      </c>
      <c r="H578" s="28">
        <v>1</v>
      </c>
      <c r="I578" s="26">
        <v>0.9</v>
      </c>
      <c r="J578" s="26">
        <v>0.9</v>
      </c>
    </row>
    <row r="579" spans="1:10" ht="25.95" customHeight="1" x14ac:dyDescent="0.25">
      <c r="A579" s="23" t="s">
        <v>149</v>
      </c>
      <c r="B579" s="25" t="s">
        <v>373</v>
      </c>
      <c r="C579" s="23" t="s">
        <v>37</v>
      </c>
      <c r="D579" s="23" t="s">
        <v>374</v>
      </c>
      <c r="E579" s="166" t="s">
        <v>366</v>
      </c>
      <c r="F579" s="166"/>
      <c r="G579" s="24" t="s">
        <v>143</v>
      </c>
      <c r="H579" s="28">
        <v>1</v>
      </c>
      <c r="I579" s="26">
        <v>2.4900000000000002</v>
      </c>
      <c r="J579" s="26">
        <v>2.4900000000000002</v>
      </c>
    </row>
    <row r="580" spans="1:10" ht="25.95" customHeight="1" x14ac:dyDescent="0.25">
      <c r="A580" s="23" t="s">
        <v>149</v>
      </c>
      <c r="B580" s="25" t="s">
        <v>375</v>
      </c>
      <c r="C580" s="23" t="s">
        <v>37</v>
      </c>
      <c r="D580" s="23" t="s">
        <v>376</v>
      </c>
      <c r="E580" s="166" t="s">
        <v>366</v>
      </c>
      <c r="F580" s="166"/>
      <c r="G580" s="24" t="s">
        <v>143</v>
      </c>
      <c r="H580" s="28">
        <v>1</v>
      </c>
      <c r="I580" s="26">
        <v>0.48</v>
      </c>
      <c r="J580" s="26">
        <v>0.48</v>
      </c>
    </row>
    <row r="581" spans="1:10" ht="25.95" customHeight="1" x14ac:dyDescent="0.25">
      <c r="A581" s="23" t="s">
        <v>149</v>
      </c>
      <c r="B581" s="25" t="s">
        <v>369</v>
      </c>
      <c r="C581" s="23" t="s">
        <v>37</v>
      </c>
      <c r="D581" s="23" t="s">
        <v>370</v>
      </c>
      <c r="E581" s="166" t="s">
        <v>366</v>
      </c>
      <c r="F581" s="166"/>
      <c r="G581" s="24" t="s">
        <v>143</v>
      </c>
      <c r="H581" s="28">
        <v>1</v>
      </c>
      <c r="I581" s="26">
        <v>0.11</v>
      </c>
      <c r="J581" s="26">
        <v>0.11</v>
      </c>
    </row>
    <row r="582" spans="1:10" ht="25.95" customHeight="1" x14ac:dyDescent="0.25">
      <c r="A582" s="23" t="s">
        <v>149</v>
      </c>
      <c r="B582" s="25" t="s">
        <v>411</v>
      </c>
      <c r="C582" s="23" t="s">
        <v>37</v>
      </c>
      <c r="D582" s="23" t="s">
        <v>412</v>
      </c>
      <c r="E582" s="166" t="s">
        <v>366</v>
      </c>
      <c r="F582" s="166"/>
      <c r="G582" s="24" t="s">
        <v>143</v>
      </c>
      <c r="H582" s="28">
        <v>1</v>
      </c>
      <c r="I582" s="26">
        <v>1.81</v>
      </c>
      <c r="J582" s="26">
        <v>1.81</v>
      </c>
    </row>
    <row r="583" spans="1:10" ht="25.95" customHeight="1" x14ac:dyDescent="0.25">
      <c r="A583" s="23" t="s">
        <v>149</v>
      </c>
      <c r="B583" s="25" t="s">
        <v>371</v>
      </c>
      <c r="C583" s="23" t="s">
        <v>37</v>
      </c>
      <c r="D583" s="23" t="s">
        <v>372</v>
      </c>
      <c r="E583" s="166" t="s">
        <v>366</v>
      </c>
      <c r="F583" s="166"/>
      <c r="G583" s="24" t="s">
        <v>143</v>
      </c>
      <c r="H583" s="28">
        <v>1</v>
      </c>
      <c r="I583" s="26">
        <v>1.42</v>
      </c>
      <c r="J583" s="26">
        <v>1.42</v>
      </c>
    </row>
    <row r="584" spans="1:10" x14ac:dyDescent="0.25">
      <c r="A584" s="38"/>
      <c r="B584" s="38"/>
      <c r="C584" s="38"/>
      <c r="D584" s="38"/>
      <c r="E584" s="38" t="s">
        <v>160</v>
      </c>
      <c r="F584" s="39">
        <v>10.41</v>
      </c>
      <c r="G584" s="38" t="s">
        <v>161</v>
      </c>
      <c r="H584" s="39">
        <v>10.199999999999999</v>
      </c>
      <c r="I584" s="38" t="s">
        <v>162</v>
      </c>
      <c r="J584" s="39">
        <v>20.61</v>
      </c>
    </row>
    <row r="585" spans="1:10" x14ac:dyDescent="0.25">
      <c r="A585" s="38"/>
      <c r="B585" s="38"/>
      <c r="C585" s="38"/>
      <c r="D585" s="38"/>
      <c r="E585" s="38" t="s">
        <v>163</v>
      </c>
      <c r="F585" s="39">
        <v>7.13</v>
      </c>
      <c r="G585" s="38"/>
      <c r="H585" s="167" t="s">
        <v>164</v>
      </c>
      <c r="I585" s="167"/>
      <c r="J585" s="39">
        <v>34.950000000000003</v>
      </c>
    </row>
    <row r="586" spans="1:10" ht="1.0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</row>
    <row r="587" spans="1:10" ht="18" customHeight="1" x14ac:dyDescent="0.25">
      <c r="A587" s="2"/>
      <c r="B587" s="4" t="s">
        <v>28</v>
      </c>
      <c r="C587" s="2" t="s">
        <v>29</v>
      </c>
      <c r="D587" s="2" t="s">
        <v>10</v>
      </c>
      <c r="E587" s="115" t="s">
        <v>136</v>
      </c>
      <c r="F587" s="115"/>
      <c r="G587" s="3" t="s">
        <v>30</v>
      </c>
      <c r="H587" s="4" t="s">
        <v>11</v>
      </c>
      <c r="I587" s="4" t="s">
        <v>31</v>
      </c>
      <c r="J587" s="4" t="s">
        <v>12</v>
      </c>
    </row>
    <row r="588" spans="1:10" ht="24" customHeight="1" x14ac:dyDescent="0.25">
      <c r="A588" s="10" t="s">
        <v>137</v>
      </c>
      <c r="B588" s="12" t="s">
        <v>504</v>
      </c>
      <c r="C588" s="10" t="s">
        <v>37</v>
      </c>
      <c r="D588" s="10" t="s">
        <v>505</v>
      </c>
      <c r="E588" s="172" t="s">
        <v>142</v>
      </c>
      <c r="F588" s="172"/>
      <c r="G588" s="11" t="s">
        <v>143</v>
      </c>
      <c r="H588" s="15">
        <v>1</v>
      </c>
      <c r="I588" s="13">
        <v>29.86</v>
      </c>
      <c r="J588" s="13">
        <v>29.86</v>
      </c>
    </row>
    <row r="589" spans="1:10" ht="25.95" customHeight="1" x14ac:dyDescent="0.25">
      <c r="A589" s="17" t="s">
        <v>139</v>
      </c>
      <c r="B589" s="19" t="s">
        <v>453</v>
      </c>
      <c r="C589" s="17" t="s">
        <v>37</v>
      </c>
      <c r="D589" s="17" t="s">
        <v>454</v>
      </c>
      <c r="E589" s="170" t="s">
        <v>142</v>
      </c>
      <c r="F589" s="170"/>
      <c r="G589" s="18" t="s">
        <v>143</v>
      </c>
      <c r="H589" s="22">
        <v>1</v>
      </c>
      <c r="I589" s="20">
        <v>0.28999999999999998</v>
      </c>
      <c r="J589" s="20">
        <v>0.28999999999999998</v>
      </c>
    </row>
    <row r="590" spans="1:10" ht="25.95" customHeight="1" x14ac:dyDescent="0.25">
      <c r="A590" s="23" t="s">
        <v>149</v>
      </c>
      <c r="B590" s="25" t="s">
        <v>373</v>
      </c>
      <c r="C590" s="23" t="s">
        <v>37</v>
      </c>
      <c r="D590" s="23" t="s">
        <v>374</v>
      </c>
      <c r="E590" s="166" t="s">
        <v>366</v>
      </c>
      <c r="F590" s="166"/>
      <c r="G590" s="24" t="s">
        <v>143</v>
      </c>
      <c r="H590" s="28">
        <v>1</v>
      </c>
      <c r="I590" s="26">
        <v>2.4900000000000002</v>
      </c>
      <c r="J590" s="26">
        <v>2.4900000000000002</v>
      </c>
    </row>
    <row r="591" spans="1:10" ht="25.95" customHeight="1" x14ac:dyDescent="0.25">
      <c r="A591" s="23" t="s">
        <v>149</v>
      </c>
      <c r="B591" s="25" t="s">
        <v>375</v>
      </c>
      <c r="C591" s="23" t="s">
        <v>37</v>
      </c>
      <c r="D591" s="23" t="s">
        <v>376</v>
      </c>
      <c r="E591" s="166" t="s">
        <v>366</v>
      </c>
      <c r="F591" s="166"/>
      <c r="G591" s="24" t="s">
        <v>143</v>
      </c>
      <c r="H591" s="28">
        <v>1</v>
      </c>
      <c r="I591" s="26">
        <v>0.48</v>
      </c>
      <c r="J591" s="26">
        <v>0.48</v>
      </c>
    </row>
    <row r="592" spans="1:10" ht="25.95" customHeight="1" x14ac:dyDescent="0.25">
      <c r="A592" s="23" t="s">
        <v>149</v>
      </c>
      <c r="B592" s="25" t="s">
        <v>506</v>
      </c>
      <c r="C592" s="23" t="s">
        <v>37</v>
      </c>
      <c r="D592" s="23" t="s">
        <v>507</v>
      </c>
      <c r="E592" s="166" t="s">
        <v>366</v>
      </c>
      <c r="F592" s="166"/>
      <c r="G592" s="24" t="s">
        <v>143</v>
      </c>
      <c r="H592" s="28">
        <v>1</v>
      </c>
      <c r="I592" s="26">
        <v>2.2999999999999998</v>
      </c>
      <c r="J592" s="26">
        <v>2.2999999999999998</v>
      </c>
    </row>
    <row r="593" spans="1:10" ht="25.95" customHeight="1" x14ac:dyDescent="0.25">
      <c r="A593" s="23" t="s">
        <v>149</v>
      </c>
      <c r="B593" s="25" t="s">
        <v>369</v>
      </c>
      <c r="C593" s="23" t="s">
        <v>37</v>
      </c>
      <c r="D593" s="23" t="s">
        <v>370</v>
      </c>
      <c r="E593" s="166" t="s">
        <v>366</v>
      </c>
      <c r="F593" s="166"/>
      <c r="G593" s="24" t="s">
        <v>143</v>
      </c>
      <c r="H593" s="28">
        <v>1</v>
      </c>
      <c r="I593" s="26">
        <v>0.11</v>
      </c>
      <c r="J593" s="26">
        <v>0.11</v>
      </c>
    </row>
    <row r="594" spans="1:10" ht="25.95" customHeight="1" x14ac:dyDescent="0.25">
      <c r="A594" s="23" t="s">
        <v>149</v>
      </c>
      <c r="B594" s="25" t="s">
        <v>371</v>
      </c>
      <c r="C594" s="23" t="s">
        <v>37</v>
      </c>
      <c r="D594" s="23" t="s">
        <v>372</v>
      </c>
      <c r="E594" s="166" t="s">
        <v>366</v>
      </c>
      <c r="F594" s="166"/>
      <c r="G594" s="24" t="s">
        <v>143</v>
      </c>
      <c r="H594" s="28">
        <v>1</v>
      </c>
      <c r="I594" s="26">
        <v>1.42</v>
      </c>
      <c r="J594" s="26">
        <v>1.42</v>
      </c>
    </row>
    <row r="595" spans="1:10" ht="24" customHeight="1" x14ac:dyDescent="0.25">
      <c r="A595" s="23" t="s">
        <v>149</v>
      </c>
      <c r="B595" s="25" t="s">
        <v>455</v>
      </c>
      <c r="C595" s="23" t="s">
        <v>37</v>
      </c>
      <c r="D595" s="23" t="s">
        <v>456</v>
      </c>
      <c r="E595" s="166" t="s">
        <v>273</v>
      </c>
      <c r="F595" s="166"/>
      <c r="G595" s="24" t="s">
        <v>143</v>
      </c>
      <c r="H595" s="28">
        <v>1</v>
      </c>
      <c r="I595" s="26">
        <v>20.190000000000001</v>
      </c>
      <c r="J595" s="26">
        <v>20.190000000000001</v>
      </c>
    </row>
    <row r="596" spans="1:10" ht="25.95" customHeight="1" x14ac:dyDescent="0.25">
      <c r="A596" s="23" t="s">
        <v>149</v>
      </c>
      <c r="B596" s="25" t="s">
        <v>508</v>
      </c>
      <c r="C596" s="23" t="s">
        <v>37</v>
      </c>
      <c r="D596" s="23" t="s">
        <v>509</v>
      </c>
      <c r="E596" s="166" t="s">
        <v>366</v>
      </c>
      <c r="F596" s="166"/>
      <c r="G596" s="24" t="s">
        <v>143</v>
      </c>
      <c r="H596" s="28">
        <v>1</v>
      </c>
      <c r="I596" s="26">
        <v>2.58</v>
      </c>
      <c r="J596" s="26">
        <v>2.58</v>
      </c>
    </row>
    <row r="597" spans="1:10" x14ac:dyDescent="0.25">
      <c r="A597" s="38"/>
      <c r="B597" s="38"/>
      <c r="C597" s="38"/>
      <c r="D597" s="38"/>
      <c r="E597" s="38" t="s">
        <v>160</v>
      </c>
      <c r="F597" s="39">
        <v>10.34</v>
      </c>
      <c r="G597" s="38" t="s">
        <v>161</v>
      </c>
      <c r="H597" s="39">
        <v>10.14</v>
      </c>
      <c r="I597" s="38" t="s">
        <v>162</v>
      </c>
      <c r="J597" s="39">
        <v>20.48</v>
      </c>
    </row>
    <row r="598" spans="1:10" x14ac:dyDescent="0.25">
      <c r="A598" s="38"/>
      <c r="B598" s="38"/>
      <c r="C598" s="38"/>
      <c r="D598" s="38"/>
      <c r="E598" s="38" t="s">
        <v>163</v>
      </c>
      <c r="F598" s="39">
        <v>7.65</v>
      </c>
      <c r="G598" s="38"/>
      <c r="H598" s="167" t="s">
        <v>164</v>
      </c>
      <c r="I598" s="167"/>
      <c r="J598" s="39">
        <v>37.51</v>
      </c>
    </row>
    <row r="599" spans="1:10" ht="1.0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</row>
    <row r="600" spans="1:10" ht="18" customHeight="1" x14ac:dyDescent="0.25">
      <c r="A600" s="2"/>
      <c r="B600" s="4" t="s">
        <v>28</v>
      </c>
      <c r="C600" s="2" t="s">
        <v>29</v>
      </c>
      <c r="D600" s="2" t="s">
        <v>10</v>
      </c>
      <c r="E600" s="115" t="s">
        <v>136</v>
      </c>
      <c r="F600" s="115"/>
      <c r="G600" s="3" t="s">
        <v>30</v>
      </c>
      <c r="H600" s="4" t="s">
        <v>11</v>
      </c>
      <c r="I600" s="4" t="s">
        <v>31</v>
      </c>
      <c r="J600" s="4" t="s">
        <v>12</v>
      </c>
    </row>
    <row r="601" spans="1:10" ht="25.95" customHeight="1" x14ac:dyDescent="0.25">
      <c r="A601" s="10" t="s">
        <v>137</v>
      </c>
      <c r="B601" s="12" t="s">
        <v>146</v>
      </c>
      <c r="C601" s="10" t="s">
        <v>37</v>
      </c>
      <c r="D601" s="10" t="s">
        <v>147</v>
      </c>
      <c r="E601" s="172" t="s">
        <v>148</v>
      </c>
      <c r="F601" s="172"/>
      <c r="G601" s="11" t="s">
        <v>39</v>
      </c>
      <c r="H601" s="15">
        <v>1</v>
      </c>
      <c r="I601" s="13">
        <v>25.63</v>
      </c>
      <c r="J601" s="13">
        <v>25.63</v>
      </c>
    </row>
    <row r="602" spans="1:10" ht="24" customHeight="1" x14ac:dyDescent="0.25">
      <c r="A602" s="17" t="s">
        <v>139</v>
      </c>
      <c r="B602" s="19" t="s">
        <v>504</v>
      </c>
      <c r="C602" s="17" t="s">
        <v>37</v>
      </c>
      <c r="D602" s="17" t="s">
        <v>505</v>
      </c>
      <c r="E602" s="170" t="s">
        <v>142</v>
      </c>
      <c r="F602" s="170"/>
      <c r="G602" s="18" t="s">
        <v>143</v>
      </c>
      <c r="H602" s="22">
        <v>0.45290000000000002</v>
      </c>
      <c r="I602" s="20">
        <v>29.86</v>
      </c>
      <c r="J602" s="20">
        <v>13.52</v>
      </c>
    </row>
    <row r="603" spans="1:10" ht="24" customHeight="1" x14ac:dyDescent="0.25">
      <c r="A603" s="23" t="s">
        <v>149</v>
      </c>
      <c r="B603" s="25" t="s">
        <v>510</v>
      </c>
      <c r="C603" s="23" t="s">
        <v>37</v>
      </c>
      <c r="D603" s="23" t="s">
        <v>511</v>
      </c>
      <c r="E603" s="166" t="s">
        <v>152</v>
      </c>
      <c r="F603" s="166"/>
      <c r="G603" s="24" t="s">
        <v>497</v>
      </c>
      <c r="H603" s="28">
        <v>0.32569999999999999</v>
      </c>
      <c r="I603" s="26">
        <v>37.19</v>
      </c>
      <c r="J603" s="26">
        <v>12.11</v>
      </c>
    </row>
    <row r="604" spans="1:10" x14ac:dyDescent="0.25">
      <c r="A604" s="38"/>
      <c r="B604" s="38"/>
      <c r="C604" s="38"/>
      <c r="D604" s="38"/>
      <c r="E604" s="38" t="s">
        <v>160</v>
      </c>
      <c r="F604" s="39">
        <v>4.68</v>
      </c>
      <c r="G604" s="38" t="s">
        <v>161</v>
      </c>
      <c r="H604" s="39">
        <v>4.59</v>
      </c>
      <c r="I604" s="38" t="s">
        <v>162</v>
      </c>
      <c r="J604" s="39">
        <v>9.27</v>
      </c>
    </row>
    <row r="605" spans="1:10" x14ac:dyDescent="0.25">
      <c r="A605" s="38"/>
      <c r="B605" s="38"/>
      <c r="C605" s="38"/>
      <c r="D605" s="38"/>
      <c r="E605" s="38" t="s">
        <v>163</v>
      </c>
      <c r="F605" s="39">
        <v>6.56</v>
      </c>
      <c r="G605" s="38"/>
      <c r="H605" s="167" t="s">
        <v>164</v>
      </c>
      <c r="I605" s="167"/>
      <c r="J605" s="39">
        <v>32.19</v>
      </c>
    </row>
    <row r="606" spans="1:10" ht="1.0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</row>
    <row r="607" spans="1:10" ht="18" customHeight="1" x14ac:dyDescent="0.25">
      <c r="A607" s="2"/>
      <c r="B607" s="4" t="s">
        <v>28</v>
      </c>
      <c r="C607" s="2" t="s">
        <v>29</v>
      </c>
      <c r="D607" s="2" t="s">
        <v>10</v>
      </c>
      <c r="E607" s="115" t="s">
        <v>136</v>
      </c>
      <c r="F607" s="115"/>
      <c r="G607" s="3" t="s">
        <v>30</v>
      </c>
      <c r="H607" s="4" t="s">
        <v>11</v>
      </c>
      <c r="I607" s="4" t="s">
        <v>31</v>
      </c>
      <c r="J607" s="4" t="s">
        <v>12</v>
      </c>
    </row>
    <row r="608" spans="1:10" ht="39" customHeight="1" x14ac:dyDescent="0.25">
      <c r="A608" s="10" t="s">
        <v>137</v>
      </c>
      <c r="B608" s="12" t="s">
        <v>202</v>
      </c>
      <c r="C608" s="10" t="s">
        <v>37</v>
      </c>
      <c r="D608" s="10" t="s">
        <v>203</v>
      </c>
      <c r="E608" s="172" t="s">
        <v>182</v>
      </c>
      <c r="F608" s="172"/>
      <c r="G608" s="11" t="s">
        <v>186</v>
      </c>
      <c r="H608" s="15">
        <v>1</v>
      </c>
      <c r="I608" s="13">
        <v>10.93</v>
      </c>
      <c r="J608" s="13">
        <v>10.93</v>
      </c>
    </row>
    <row r="609" spans="1:10" ht="39" customHeight="1" x14ac:dyDescent="0.25">
      <c r="A609" s="17" t="s">
        <v>139</v>
      </c>
      <c r="B609" s="19" t="s">
        <v>512</v>
      </c>
      <c r="C609" s="17" t="s">
        <v>37</v>
      </c>
      <c r="D609" s="17" t="s">
        <v>513</v>
      </c>
      <c r="E609" s="170" t="s">
        <v>381</v>
      </c>
      <c r="F609" s="170"/>
      <c r="G609" s="18" t="s">
        <v>143</v>
      </c>
      <c r="H609" s="22">
        <v>1</v>
      </c>
      <c r="I609" s="20">
        <v>9.5</v>
      </c>
      <c r="J609" s="20">
        <v>9.5</v>
      </c>
    </row>
    <row r="610" spans="1:10" ht="39" customHeight="1" x14ac:dyDescent="0.25">
      <c r="A610" s="17" t="s">
        <v>139</v>
      </c>
      <c r="B610" s="19" t="s">
        <v>514</v>
      </c>
      <c r="C610" s="17" t="s">
        <v>37</v>
      </c>
      <c r="D610" s="17" t="s">
        <v>515</v>
      </c>
      <c r="E610" s="170" t="s">
        <v>381</v>
      </c>
      <c r="F610" s="170"/>
      <c r="G610" s="18" t="s">
        <v>143</v>
      </c>
      <c r="H610" s="22">
        <v>1</v>
      </c>
      <c r="I610" s="20">
        <v>0.71</v>
      </c>
      <c r="J610" s="20">
        <v>0.71</v>
      </c>
    </row>
    <row r="611" spans="1:10" ht="39" customHeight="1" x14ac:dyDescent="0.25">
      <c r="A611" s="17" t="s">
        <v>139</v>
      </c>
      <c r="B611" s="19" t="s">
        <v>516</v>
      </c>
      <c r="C611" s="17" t="s">
        <v>37</v>
      </c>
      <c r="D611" s="17" t="s">
        <v>517</v>
      </c>
      <c r="E611" s="170" t="s">
        <v>381</v>
      </c>
      <c r="F611" s="170"/>
      <c r="G611" s="18" t="s">
        <v>143</v>
      </c>
      <c r="H611" s="22">
        <v>1</v>
      </c>
      <c r="I611" s="20">
        <v>0.56999999999999995</v>
      </c>
      <c r="J611" s="20">
        <v>0.56999999999999995</v>
      </c>
    </row>
    <row r="612" spans="1:10" ht="39" customHeight="1" x14ac:dyDescent="0.25">
      <c r="A612" s="17" t="s">
        <v>139</v>
      </c>
      <c r="B612" s="19" t="s">
        <v>518</v>
      </c>
      <c r="C612" s="17" t="s">
        <v>37</v>
      </c>
      <c r="D612" s="17" t="s">
        <v>519</v>
      </c>
      <c r="E612" s="170" t="s">
        <v>381</v>
      </c>
      <c r="F612" s="170"/>
      <c r="G612" s="18" t="s">
        <v>143</v>
      </c>
      <c r="H612" s="22">
        <v>1</v>
      </c>
      <c r="I612" s="20">
        <v>0.15</v>
      </c>
      <c r="J612" s="20">
        <v>0.15</v>
      </c>
    </row>
    <row r="613" spans="1:10" x14ac:dyDescent="0.25">
      <c r="A613" s="38"/>
      <c r="B613" s="38"/>
      <c r="C613" s="38"/>
      <c r="D613" s="38"/>
      <c r="E613" s="38" t="s">
        <v>160</v>
      </c>
      <c r="F613" s="39">
        <v>0</v>
      </c>
      <c r="G613" s="38" t="s">
        <v>161</v>
      </c>
      <c r="H613" s="39">
        <v>0</v>
      </c>
      <c r="I613" s="38" t="s">
        <v>162</v>
      </c>
      <c r="J613" s="39">
        <v>0</v>
      </c>
    </row>
    <row r="614" spans="1:10" x14ac:dyDescent="0.25">
      <c r="A614" s="38"/>
      <c r="B614" s="38"/>
      <c r="C614" s="38"/>
      <c r="D614" s="38"/>
      <c r="E614" s="38" t="s">
        <v>163</v>
      </c>
      <c r="F614" s="39">
        <v>2.8</v>
      </c>
      <c r="G614" s="38"/>
      <c r="H614" s="167" t="s">
        <v>164</v>
      </c>
      <c r="I614" s="167"/>
      <c r="J614" s="39">
        <v>13.73</v>
      </c>
    </row>
    <row r="615" spans="1:10" ht="1.0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</row>
    <row r="616" spans="1:10" ht="18" customHeight="1" x14ac:dyDescent="0.25">
      <c r="A616" s="2"/>
      <c r="B616" s="4" t="s">
        <v>28</v>
      </c>
      <c r="C616" s="2" t="s">
        <v>29</v>
      </c>
      <c r="D616" s="2" t="s">
        <v>10</v>
      </c>
      <c r="E616" s="115" t="s">
        <v>136</v>
      </c>
      <c r="F616" s="115"/>
      <c r="G616" s="3" t="s">
        <v>30</v>
      </c>
      <c r="H616" s="4" t="s">
        <v>11</v>
      </c>
      <c r="I616" s="4" t="s">
        <v>31</v>
      </c>
      <c r="J616" s="4" t="s">
        <v>12</v>
      </c>
    </row>
    <row r="617" spans="1:10" ht="39" customHeight="1" x14ac:dyDescent="0.25">
      <c r="A617" s="10" t="s">
        <v>137</v>
      </c>
      <c r="B617" s="12" t="s">
        <v>516</v>
      </c>
      <c r="C617" s="10" t="s">
        <v>37</v>
      </c>
      <c r="D617" s="10" t="s">
        <v>517</v>
      </c>
      <c r="E617" s="172" t="s">
        <v>381</v>
      </c>
      <c r="F617" s="172"/>
      <c r="G617" s="11" t="s">
        <v>143</v>
      </c>
      <c r="H617" s="15">
        <v>1</v>
      </c>
      <c r="I617" s="13">
        <v>0.56999999999999995</v>
      </c>
      <c r="J617" s="13">
        <v>0.56999999999999995</v>
      </c>
    </row>
    <row r="618" spans="1:10" ht="64.95" customHeight="1" x14ac:dyDescent="0.25">
      <c r="A618" s="23" t="s">
        <v>149</v>
      </c>
      <c r="B618" s="25" t="s">
        <v>520</v>
      </c>
      <c r="C618" s="23" t="s">
        <v>37</v>
      </c>
      <c r="D618" s="23" t="s">
        <v>521</v>
      </c>
      <c r="E618" s="166" t="s">
        <v>390</v>
      </c>
      <c r="F618" s="166"/>
      <c r="G618" s="24" t="s">
        <v>226</v>
      </c>
      <c r="H618" s="28">
        <v>5.3300000000000001E-5</v>
      </c>
      <c r="I618" s="26">
        <v>10699.25</v>
      </c>
      <c r="J618" s="26">
        <v>0.56999999999999995</v>
      </c>
    </row>
    <row r="619" spans="1:10" x14ac:dyDescent="0.25">
      <c r="A619" s="38"/>
      <c r="B619" s="38"/>
      <c r="C619" s="38"/>
      <c r="D619" s="38"/>
      <c r="E619" s="38" t="s">
        <v>160</v>
      </c>
      <c r="F619" s="39">
        <v>0</v>
      </c>
      <c r="G619" s="38" t="s">
        <v>161</v>
      </c>
      <c r="H619" s="39">
        <v>0</v>
      </c>
      <c r="I619" s="38" t="s">
        <v>162</v>
      </c>
      <c r="J619" s="39">
        <v>0</v>
      </c>
    </row>
    <row r="620" spans="1:10" x14ac:dyDescent="0.25">
      <c r="A620" s="38"/>
      <c r="B620" s="38"/>
      <c r="C620" s="38"/>
      <c r="D620" s="38"/>
      <c r="E620" s="38" t="s">
        <v>163</v>
      </c>
      <c r="F620" s="39">
        <v>0.14000000000000001</v>
      </c>
      <c r="G620" s="38"/>
      <c r="H620" s="167" t="s">
        <v>164</v>
      </c>
      <c r="I620" s="167"/>
      <c r="J620" s="39">
        <v>0.71</v>
      </c>
    </row>
    <row r="621" spans="1:10" ht="1.0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</row>
    <row r="622" spans="1:10" ht="18" customHeight="1" x14ac:dyDescent="0.25">
      <c r="A622" s="2"/>
      <c r="B622" s="4" t="s">
        <v>28</v>
      </c>
      <c r="C622" s="2" t="s">
        <v>29</v>
      </c>
      <c r="D622" s="2" t="s">
        <v>10</v>
      </c>
      <c r="E622" s="115" t="s">
        <v>136</v>
      </c>
      <c r="F622" s="115"/>
      <c r="G622" s="3" t="s">
        <v>30</v>
      </c>
      <c r="H622" s="4" t="s">
        <v>11</v>
      </c>
      <c r="I622" s="4" t="s">
        <v>31</v>
      </c>
      <c r="J622" s="4" t="s">
        <v>12</v>
      </c>
    </row>
    <row r="623" spans="1:10" ht="39" customHeight="1" x14ac:dyDescent="0.25">
      <c r="A623" s="10" t="s">
        <v>137</v>
      </c>
      <c r="B623" s="12" t="s">
        <v>518</v>
      </c>
      <c r="C623" s="10" t="s">
        <v>37</v>
      </c>
      <c r="D623" s="10" t="s">
        <v>519</v>
      </c>
      <c r="E623" s="172" t="s">
        <v>381</v>
      </c>
      <c r="F623" s="172"/>
      <c r="G623" s="11" t="s">
        <v>143</v>
      </c>
      <c r="H623" s="15">
        <v>1</v>
      </c>
      <c r="I623" s="13">
        <v>0.15</v>
      </c>
      <c r="J623" s="13">
        <v>0.15</v>
      </c>
    </row>
    <row r="624" spans="1:10" ht="64.95" customHeight="1" x14ac:dyDescent="0.25">
      <c r="A624" s="23" t="s">
        <v>149</v>
      </c>
      <c r="B624" s="25" t="s">
        <v>520</v>
      </c>
      <c r="C624" s="23" t="s">
        <v>37</v>
      </c>
      <c r="D624" s="23" t="s">
        <v>521</v>
      </c>
      <c r="E624" s="166" t="s">
        <v>390</v>
      </c>
      <c r="F624" s="166"/>
      <c r="G624" s="24" t="s">
        <v>226</v>
      </c>
      <c r="H624" s="28">
        <v>1.43E-5</v>
      </c>
      <c r="I624" s="26">
        <v>10699.25</v>
      </c>
      <c r="J624" s="26">
        <v>0.15</v>
      </c>
    </row>
    <row r="625" spans="1:10" x14ac:dyDescent="0.25">
      <c r="A625" s="38"/>
      <c r="B625" s="38"/>
      <c r="C625" s="38"/>
      <c r="D625" s="38"/>
      <c r="E625" s="38" t="s">
        <v>160</v>
      </c>
      <c r="F625" s="39">
        <v>0</v>
      </c>
      <c r="G625" s="38" t="s">
        <v>161</v>
      </c>
      <c r="H625" s="39">
        <v>0</v>
      </c>
      <c r="I625" s="38" t="s">
        <v>162</v>
      </c>
      <c r="J625" s="39">
        <v>0</v>
      </c>
    </row>
    <row r="626" spans="1:10" x14ac:dyDescent="0.25">
      <c r="A626" s="38"/>
      <c r="B626" s="38"/>
      <c r="C626" s="38"/>
      <c r="D626" s="38"/>
      <c r="E626" s="38" t="s">
        <v>163</v>
      </c>
      <c r="F626" s="39">
        <v>0.03</v>
      </c>
      <c r="G626" s="38"/>
      <c r="H626" s="167" t="s">
        <v>164</v>
      </c>
      <c r="I626" s="167"/>
      <c r="J626" s="39">
        <v>0.18</v>
      </c>
    </row>
    <row r="627" spans="1:10" ht="1.0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</row>
    <row r="628" spans="1:10" ht="18" customHeight="1" x14ac:dyDescent="0.25">
      <c r="A628" s="2"/>
      <c r="B628" s="4" t="s">
        <v>28</v>
      </c>
      <c r="C628" s="2" t="s">
        <v>29</v>
      </c>
      <c r="D628" s="2" t="s">
        <v>10</v>
      </c>
      <c r="E628" s="115" t="s">
        <v>136</v>
      </c>
      <c r="F628" s="115"/>
      <c r="G628" s="3" t="s">
        <v>30</v>
      </c>
      <c r="H628" s="4" t="s">
        <v>11</v>
      </c>
      <c r="I628" s="4" t="s">
        <v>31</v>
      </c>
      <c r="J628" s="4" t="s">
        <v>12</v>
      </c>
    </row>
    <row r="629" spans="1:10" ht="39" customHeight="1" x14ac:dyDescent="0.25">
      <c r="A629" s="10" t="s">
        <v>137</v>
      </c>
      <c r="B629" s="12" t="s">
        <v>514</v>
      </c>
      <c r="C629" s="10" t="s">
        <v>37</v>
      </c>
      <c r="D629" s="10" t="s">
        <v>515</v>
      </c>
      <c r="E629" s="172" t="s">
        <v>381</v>
      </c>
      <c r="F629" s="172"/>
      <c r="G629" s="11" t="s">
        <v>143</v>
      </c>
      <c r="H629" s="15">
        <v>1</v>
      </c>
      <c r="I629" s="13">
        <v>0.71</v>
      </c>
      <c r="J629" s="13">
        <v>0.71</v>
      </c>
    </row>
    <row r="630" spans="1:10" ht="64.95" customHeight="1" x14ac:dyDescent="0.25">
      <c r="A630" s="23" t="s">
        <v>149</v>
      </c>
      <c r="B630" s="25" t="s">
        <v>520</v>
      </c>
      <c r="C630" s="23" t="s">
        <v>37</v>
      </c>
      <c r="D630" s="23" t="s">
        <v>521</v>
      </c>
      <c r="E630" s="166" t="s">
        <v>390</v>
      </c>
      <c r="F630" s="166"/>
      <c r="G630" s="24" t="s">
        <v>226</v>
      </c>
      <c r="H630" s="28">
        <v>6.6699999999999995E-5</v>
      </c>
      <c r="I630" s="26">
        <v>10699.25</v>
      </c>
      <c r="J630" s="26">
        <v>0.71</v>
      </c>
    </row>
    <row r="631" spans="1:10" x14ac:dyDescent="0.25">
      <c r="A631" s="38"/>
      <c r="B631" s="38"/>
      <c r="C631" s="38"/>
      <c r="D631" s="38"/>
      <c r="E631" s="38" t="s">
        <v>160</v>
      </c>
      <c r="F631" s="39">
        <v>0</v>
      </c>
      <c r="G631" s="38" t="s">
        <v>161</v>
      </c>
      <c r="H631" s="39">
        <v>0</v>
      </c>
      <c r="I631" s="38" t="s">
        <v>162</v>
      </c>
      <c r="J631" s="39">
        <v>0</v>
      </c>
    </row>
    <row r="632" spans="1:10" x14ac:dyDescent="0.25">
      <c r="A632" s="38"/>
      <c r="B632" s="38"/>
      <c r="C632" s="38"/>
      <c r="D632" s="38"/>
      <c r="E632" s="38" t="s">
        <v>163</v>
      </c>
      <c r="F632" s="39">
        <v>0.18</v>
      </c>
      <c r="G632" s="38"/>
      <c r="H632" s="167" t="s">
        <v>164</v>
      </c>
      <c r="I632" s="167"/>
      <c r="J632" s="39">
        <v>0.89</v>
      </c>
    </row>
    <row r="633" spans="1:10" ht="1.0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</row>
    <row r="634" spans="1:10" ht="18" customHeight="1" x14ac:dyDescent="0.25">
      <c r="A634" s="2"/>
      <c r="B634" s="4" t="s">
        <v>28</v>
      </c>
      <c r="C634" s="2" t="s">
        <v>29</v>
      </c>
      <c r="D634" s="2" t="s">
        <v>10</v>
      </c>
      <c r="E634" s="115" t="s">
        <v>136</v>
      </c>
      <c r="F634" s="115"/>
      <c r="G634" s="3" t="s">
        <v>30</v>
      </c>
      <c r="H634" s="4" t="s">
        <v>11</v>
      </c>
      <c r="I634" s="4" t="s">
        <v>31</v>
      </c>
      <c r="J634" s="4" t="s">
        <v>12</v>
      </c>
    </row>
    <row r="635" spans="1:10" ht="39" customHeight="1" x14ac:dyDescent="0.25">
      <c r="A635" s="10" t="s">
        <v>137</v>
      </c>
      <c r="B635" s="12" t="s">
        <v>512</v>
      </c>
      <c r="C635" s="10" t="s">
        <v>37</v>
      </c>
      <c r="D635" s="10" t="s">
        <v>513</v>
      </c>
      <c r="E635" s="172" t="s">
        <v>381</v>
      </c>
      <c r="F635" s="172"/>
      <c r="G635" s="11" t="s">
        <v>143</v>
      </c>
      <c r="H635" s="15">
        <v>1</v>
      </c>
      <c r="I635" s="13">
        <v>9.5</v>
      </c>
      <c r="J635" s="13">
        <v>9.5</v>
      </c>
    </row>
    <row r="636" spans="1:10" ht="24" customHeight="1" x14ac:dyDescent="0.25">
      <c r="A636" s="23" t="s">
        <v>149</v>
      </c>
      <c r="B636" s="25" t="s">
        <v>522</v>
      </c>
      <c r="C636" s="23" t="s">
        <v>37</v>
      </c>
      <c r="D636" s="23" t="s">
        <v>523</v>
      </c>
      <c r="E636" s="166" t="s">
        <v>152</v>
      </c>
      <c r="F636" s="166"/>
      <c r="G636" s="24" t="s">
        <v>497</v>
      </c>
      <c r="H636" s="28">
        <v>1.44</v>
      </c>
      <c r="I636" s="26">
        <v>6.6</v>
      </c>
      <c r="J636" s="26">
        <v>9.5</v>
      </c>
    </row>
    <row r="637" spans="1:10" x14ac:dyDescent="0.25">
      <c r="A637" s="38"/>
      <c r="B637" s="38"/>
      <c r="C637" s="38"/>
      <c r="D637" s="38"/>
      <c r="E637" s="38" t="s">
        <v>160</v>
      </c>
      <c r="F637" s="39">
        <v>0</v>
      </c>
      <c r="G637" s="38" t="s">
        <v>161</v>
      </c>
      <c r="H637" s="39">
        <v>0</v>
      </c>
      <c r="I637" s="38" t="s">
        <v>162</v>
      </c>
      <c r="J637" s="39">
        <v>0</v>
      </c>
    </row>
    <row r="638" spans="1:10" x14ac:dyDescent="0.25">
      <c r="A638" s="38"/>
      <c r="B638" s="38"/>
      <c r="C638" s="38"/>
      <c r="D638" s="38"/>
      <c r="E638" s="38" t="s">
        <v>163</v>
      </c>
      <c r="F638" s="39">
        <v>2.4300000000000002</v>
      </c>
      <c r="G638" s="38"/>
      <c r="H638" s="167" t="s">
        <v>164</v>
      </c>
      <c r="I638" s="167"/>
      <c r="J638" s="39">
        <v>11.93</v>
      </c>
    </row>
    <row r="639" spans="1:10" ht="1.0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</row>
    <row r="640" spans="1:10" ht="18" customHeight="1" x14ac:dyDescent="0.25">
      <c r="A640" s="2"/>
      <c r="B640" s="4" t="s">
        <v>28</v>
      </c>
      <c r="C640" s="2" t="s">
        <v>29</v>
      </c>
      <c r="D640" s="2" t="s">
        <v>10</v>
      </c>
      <c r="E640" s="115" t="s">
        <v>136</v>
      </c>
      <c r="F640" s="115"/>
      <c r="G640" s="3" t="s">
        <v>30</v>
      </c>
      <c r="H640" s="4" t="s">
        <v>11</v>
      </c>
      <c r="I640" s="4" t="s">
        <v>31</v>
      </c>
      <c r="J640" s="4" t="s">
        <v>12</v>
      </c>
    </row>
    <row r="641" spans="1:10" ht="52.05" customHeight="1" x14ac:dyDescent="0.25">
      <c r="A641" s="10" t="s">
        <v>137</v>
      </c>
      <c r="B641" s="12" t="s">
        <v>187</v>
      </c>
      <c r="C641" s="10" t="s">
        <v>37</v>
      </c>
      <c r="D641" s="10" t="s">
        <v>188</v>
      </c>
      <c r="E641" s="172" t="s">
        <v>182</v>
      </c>
      <c r="F641" s="172"/>
      <c r="G641" s="11" t="s">
        <v>183</v>
      </c>
      <c r="H641" s="15">
        <v>1</v>
      </c>
      <c r="I641" s="13">
        <v>60.06</v>
      </c>
      <c r="J641" s="13">
        <v>60.06</v>
      </c>
    </row>
    <row r="642" spans="1:10" ht="25.95" customHeight="1" x14ac:dyDescent="0.25">
      <c r="A642" s="17" t="s">
        <v>139</v>
      </c>
      <c r="B642" s="19" t="s">
        <v>502</v>
      </c>
      <c r="C642" s="17" t="s">
        <v>37</v>
      </c>
      <c r="D642" s="17" t="s">
        <v>503</v>
      </c>
      <c r="E642" s="170" t="s">
        <v>142</v>
      </c>
      <c r="F642" s="170"/>
      <c r="G642" s="18" t="s">
        <v>143</v>
      </c>
      <c r="H642" s="22">
        <v>1</v>
      </c>
      <c r="I642" s="20">
        <v>22.78</v>
      </c>
      <c r="J642" s="20">
        <v>22.78</v>
      </c>
    </row>
    <row r="643" spans="1:10" ht="52.05" customHeight="1" x14ac:dyDescent="0.25">
      <c r="A643" s="17" t="s">
        <v>139</v>
      </c>
      <c r="B643" s="19" t="s">
        <v>524</v>
      </c>
      <c r="C643" s="17" t="s">
        <v>37</v>
      </c>
      <c r="D643" s="17" t="s">
        <v>525</v>
      </c>
      <c r="E643" s="170" t="s">
        <v>381</v>
      </c>
      <c r="F643" s="170"/>
      <c r="G643" s="18" t="s">
        <v>143</v>
      </c>
      <c r="H643" s="22">
        <v>1</v>
      </c>
      <c r="I643" s="20">
        <v>29.35</v>
      </c>
      <c r="J643" s="20">
        <v>29.35</v>
      </c>
    </row>
    <row r="644" spans="1:10" ht="52.05" customHeight="1" x14ac:dyDescent="0.25">
      <c r="A644" s="17" t="s">
        <v>139</v>
      </c>
      <c r="B644" s="19" t="s">
        <v>526</v>
      </c>
      <c r="C644" s="17" t="s">
        <v>37</v>
      </c>
      <c r="D644" s="17" t="s">
        <v>527</v>
      </c>
      <c r="E644" s="170" t="s">
        <v>381</v>
      </c>
      <c r="F644" s="170"/>
      <c r="G644" s="18" t="s">
        <v>143</v>
      </c>
      <c r="H644" s="22">
        <v>1</v>
      </c>
      <c r="I644" s="20">
        <v>7.93</v>
      </c>
      <c r="J644" s="20">
        <v>7.93</v>
      </c>
    </row>
    <row r="645" spans="1:10" x14ac:dyDescent="0.25">
      <c r="A645" s="38"/>
      <c r="B645" s="38"/>
      <c r="C645" s="38"/>
      <c r="D645" s="38"/>
      <c r="E645" s="38" t="s">
        <v>160</v>
      </c>
      <c r="F645" s="39">
        <v>8.6300000000000008</v>
      </c>
      <c r="G645" s="38" t="s">
        <v>161</v>
      </c>
      <c r="H645" s="39">
        <v>8.4700000000000006</v>
      </c>
      <c r="I645" s="38" t="s">
        <v>162</v>
      </c>
      <c r="J645" s="39">
        <v>17.100000000000001</v>
      </c>
    </row>
    <row r="646" spans="1:10" x14ac:dyDescent="0.25">
      <c r="A646" s="38"/>
      <c r="B646" s="38"/>
      <c r="C646" s="38"/>
      <c r="D646" s="38"/>
      <c r="E646" s="38" t="s">
        <v>163</v>
      </c>
      <c r="F646" s="39">
        <v>15.39</v>
      </c>
      <c r="G646" s="38"/>
      <c r="H646" s="167" t="s">
        <v>164</v>
      </c>
      <c r="I646" s="167"/>
      <c r="J646" s="39">
        <v>75.45</v>
      </c>
    </row>
    <row r="647" spans="1:10" ht="1.0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</row>
    <row r="648" spans="1:10" ht="18" customHeight="1" x14ac:dyDescent="0.25">
      <c r="A648" s="2"/>
      <c r="B648" s="4" t="s">
        <v>28</v>
      </c>
      <c r="C648" s="2" t="s">
        <v>29</v>
      </c>
      <c r="D648" s="2" t="s">
        <v>10</v>
      </c>
      <c r="E648" s="115" t="s">
        <v>136</v>
      </c>
      <c r="F648" s="115"/>
      <c r="G648" s="3" t="s">
        <v>30</v>
      </c>
      <c r="H648" s="4" t="s">
        <v>11</v>
      </c>
      <c r="I648" s="4" t="s">
        <v>31</v>
      </c>
      <c r="J648" s="4" t="s">
        <v>12</v>
      </c>
    </row>
    <row r="649" spans="1:10" ht="52.05" customHeight="1" x14ac:dyDescent="0.25">
      <c r="A649" s="10" t="s">
        <v>137</v>
      </c>
      <c r="B649" s="12" t="s">
        <v>524</v>
      </c>
      <c r="C649" s="10" t="s">
        <v>37</v>
      </c>
      <c r="D649" s="10" t="s">
        <v>525</v>
      </c>
      <c r="E649" s="172" t="s">
        <v>381</v>
      </c>
      <c r="F649" s="172"/>
      <c r="G649" s="11" t="s">
        <v>143</v>
      </c>
      <c r="H649" s="15">
        <v>1</v>
      </c>
      <c r="I649" s="13">
        <v>29.35</v>
      </c>
      <c r="J649" s="13">
        <v>29.35</v>
      </c>
    </row>
    <row r="650" spans="1:10" ht="39" customHeight="1" x14ac:dyDescent="0.25">
      <c r="A650" s="23" t="s">
        <v>149</v>
      </c>
      <c r="B650" s="25" t="s">
        <v>528</v>
      </c>
      <c r="C650" s="23" t="s">
        <v>37</v>
      </c>
      <c r="D650" s="23" t="s">
        <v>529</v>
      </c>
      <c r="E650" s="166" t="s">
        <v>390</v>
      </c>
      <c r="F650" s="166"/>
      <c r="G650" s="24" t="s">
        <v>226</v>
      </c>
      <c r="H650" s="28">
        <v>5.3300000000000001E-5</v>
      </c>
      <c r="I650" s="26">
        <v>550832.87</v>
      </c>
      <c r="J650" s="26">
        <v>29.35</v>
      </c>
    </row>
    <row r="651" spans="1:10" x14ac:dyDescent="0.25">
      <c r="A651" s="38"/>
      <c r="B651" s="38"/>
      <c r="C651" s="38"/>
      <c r="D651" s="38"/>
      <c r="E651" s="38" t="s">
        <v>160</v>
      </c>
      <c r="F651" s="39">
        <v>0</v>
      </c>
      <c r="G651" s="38" t="s">
        <v>161</v>
      </c>
      <c r="H651" s="39">
        <v>0</v>
      </c>
      <c r="I651" s="38" t="s">
        <v>162</v>
      </c>
      <c r="J651" s="39">
        <v>0</v>
      </c>
    </row>
    <row r="652" spans="1:10" x14ac:dyDescent="0.25">
      <c r="A652" s="38"/>
      <c r="B652" s="38"/>
      <c r="C652" s="38"/>
      <c r="D652" s="38"/>
      <c r="E652" s="38" t="s">
        <v>163</v>
      </c>
      <c r="F652" s="39">
        <v>7.52</v>
      </c>
      <c r="G652" s="38"/>
      <c r="H652" s="167" t="s">
        <v>164</v>
      </c>
      <c r="I652" s="167"/>
      <c r="J652" s="39">
        <v>36.869999999999997</v>
      </c>
    </row>
    <row r="653" spans="1:10" ht="1.0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</row>
    <row r="654" spans="1:10" ht="18" customHeight="1" x14ac:dyDescent="0.25">
      <c r="A654" s="2"/>
      <c r="B654" s="4" t="s">
        <v>28</v>
      </c>
      <c r="C654" s="2" t="s">
        <v>29</v>
      </c>
      <c r="D654" s="2" t="s">
        <v>10</v>
      </c>
      <c r="E654" s="115" t="s">
        <v>136</v>
      </c>
      <c r="F654" s="115"/>
      <c r="G654" s="3" t="s">
        <v>30</v>
      </c>
      <c r="H654" s="4" t="s">
        <v>11</v>
      </c>
      <c r="I654" s="4" t="s">
        <v>31</v>
      </c>
      <c r="J654" s="4" t="s">
        <v>12</v>
      </c>
    </row>
    <row r="655" spans="1:10" ht="52.05" customHeight="1" x14ac:dyDescent="0.25">
      <c r="A655" s="10" t="s">
        <v>137</v>
      </c>
      <c r="B655" s="12" t="s">
        <v>526</v>
      </c>
      <c r="C655" s="10" t="s">
        <v>37</v>
      </c>
      <c r="D655" s="10" t="s">
        <v>527</v>
      </c>
      <c r="E655" s="172" t="s">
        <v>381</v>
      </c>
      <c r="F655" s="172"/>
      <c r="G655" s="11" t="s">
        <v>143</v>
      </c>
      <c r="H655" s="15">
        <v>1</v>
      </c>
      <c r="I655" s="13">
        <v>7.93</v>
      </c>
      <c r="J655" s="13">
        <v>7.93</v>
      </c>
    </row>
    <row r="656" spans="1:10" ht="39" customHeight="1" x14ac:dyDescent="0.25">
      <c r="A656" s="23" t="s">
        <v>149</v>
      </c>
      <c r="B656" s="25" t="s">
        <v>528</v>
      </c>
      <c r="C656" s="23" t="s">
        <v>37</v>
      </c>
      <c r="D656" s="23" t="s">
        <v>529</v>
      </c>
      <c r="E656" s="166" t="s">
        <v>390</v>
      </c>
      <c r="F656" s="166"/>
      <c r="G656" s="24" t="s">
        <v>226</v>
      </c>
      <c r="H656" s="28">
        <v>1.4399999999999999E-5</v>
      </c>
      <c r="I656" s="26">
        <v>550832.87</v>
      </c>
      <c r="J656" s="26">
        <v>7.93</v>
      </c>
    </row>
    <row r="657" spans="1:10" x14ac:dyDescent="0.25">
      <c r="A657" s="38"/>
      <c r="B657" s="38"/>
      <c r="C657" s="38"/>
      <c r="D657" s="38"/>
      <c r="E657" s="38" t="s">
        <v>160</v>
      </c>
      <c r="F657" s="39">
        <v>0</v>
      </c>
      <c r="G657" s="38" t="s">
        <v>161</v>
      </c>
      <c r="H657" s="39">
        <v>0</v>
      </c>
      <c r="I657" s="38" t="s">
        <v>162</v>
      </c>
      <c r="J657" s="39">
        <v>0</v>
      </c>
    </row>
    <row r="658" spans="1:10" x14ac:dyDescent="0.25">
      <c r="A658" s="38"/>
      <c r="B658" s="38"/>
      <c r="C658" s="38"/>
      <c r="D658" s="38"/>
      <c r="E658" s="38" t="s">
        <v>163</v>
      </c>
      <c r="F658" s="39">
        <v>2.0299999999999998</v>
      </c>
      <c r="G658" s="38"/>
      <c r="H658" s="167" t="s">
        <v>164</v>
      </c>
      <c r="I658" s="167"/>
      <c r="J658" s="39">
        <v>9.9600000000000009</v>
      </c>
    </row>
    <row r="659" spans="1:10" ht="1.0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</row>
    <row r="660" spans="1:10" ht="18" customHeight="1" x14ac:dyDescent="0.25">
      <c r="A660" s="2"/>
      <c r="B660" s="4" t="s">
        <v>28</v>
      </c>
      <c r="C660" s="2" t="s">
        <v>29</v>
      </c>
      <c r="D660" s="2" t="s">
        <v>10</v>
      </c>
      <c r="E660" s="115" t="s">
        <v>136</v>
      </c>
      <c r="F660" s="115"/>
      <c r="G660" s="3" t="s">
        <v>30</v>
      </c>
      <c r="H660" s="4" t="s">
        <v>11</v>
      </c>
      <c r="I660" s="4" t="s">
        <v>31</v>
      </c>
      <c r="J660" s="4" t="s">
        <v>12</v>
      </c>
    </row>
    <row r="661" spans="1:10" ht="24" customHeight="1" x14ac:dyDescent="0.25">
      <c r="A661" s="10" t="s">
        <v>137</v>
      </c>
      <c r="B661" s="12" t="s">
        <v>140</v>
      </c>
      <c r="C661" s="10" t="s">
        <v>37</v>
      </c>
      <c r="D661" s="10" t="s">
        <v>141</v>
      </c>
      <c r="E661" s="172" t="s">
        <v>142</v>
      </c>
      <c r="F661" s="172"/>
      <c r="G661" s="11" t="s">
        <v>143</v>
      </c>
      <c r="H661" s="15">
        <v>1</v>
      </c>
      <c r="I661" s="13">
        <v>22.46</v>
      </c>
      <c r="J661" s="13">
        <v>22.46</v>
      </c>
    </row>
    <row r="662" spans="1:10" ht="25.95" customHeight="1" x14ac:dyDescent="0.25">
      <c r="A662" s="17" t="s">
        <v>139</v>
      </c>
      <c r="B662" s="19" t="s">
        <v>457</v>
      </c>
      <c r="C662" s="17" t="s">
        <v>37</v>
      </c>
      <c r="D662" s="17" t="s">
        <v>458</v>
      </c>
      <c r="E662" s="170" t="s">
        <v>142</v>
      </c>
      <c r="F662" s="170"/>
      <c r="G662" s="18" t="s">
        <v>143</v>
      </c>
      <c r="H662" s="22">
        <v>1</v>
      </c>
      <c r="I662" s="20">
        <v>0.31</v>
      </c>
      <c r="J662" s="20">
        <v>0.31</v>
      </c>
    </row>
    <row r="663" spans="1:10" ht="25.95" customHeight="1" x14ac:dyDescent="0.25">
      <c r="A663" s="23" t="s">
        <v>149</v>
      </c>
      <c r="B663" s="25" t="s">
        <v>530</v>
      </c>
      <c r="C663" s="23" t="s">
        <v>37</v>
      </c>
      <c r="D663" s="23" t="s">
        <v>531</v>
      </c>
      <c r="E663" s="166" t="s">
        <v>366</v>
      </c>
      <c r="F663" s="166"/>
      <c r="G663" s="24" t="s">
        <v>143</v>
      </c>
      <c r="H663" s="28">
        <v>1</v>
      </c>
      <c r="I663" s="26">
        <v>1</v>
      </c>
      <c r="J663" s="26">
        <v>1</v>
      </c>
    </row>
    <row r="664" spans="1:10" ht="25.95" customHeight="1" x14ac:dyDescent="0.25">
      <c r="A664" s="23" t="s">
        <v>149</v>
      </c>
      <c r="B664" s="25" t="s">
        <v>373</v>
      </c>
      <c r="C664" s="23" t="s">
        <v>37</v>
      </c>
      <c r="D664" s="23" t="s">
        <v>374</v>
      </c>
      <c r="E664" s="166" t="s">
        <v>366</v>
      </c>
      <c r="F664" s="166"/>
      <c r="G664" s="24" t="s">
        <v>143</v>
      </c>
      <c r="H664" s="28">
        <v>1</v>
      </c>
      <c r="I664" s="26">
        <v>2.4900000000000002</v>
      </c>
      <c r="J664" s="26">
        <v>2.4900000000000002</v>
      </c>
    </row>
    <row r="665" spans="1:10" ht="25.95" customHeight="1" x14ac:dyDescent="0.25">
      <c r="A665" s="23" t="s">
        <v>149</v>
      </c>
      <c r="B665" s="25" t="s">
        <v>375</v>
      </c>
      <c r="C665" s="23" t="s">
        <v>37</v>
      </c>
      <c r="D665" s="23" t="s">
        <v>376</v>
      </c>
      <c r="E665" s="166" t="s">
        <v>366</v>
      </c>
      <c r="F665" s="166"/>
      <c r="G665" s="24" t="s">
        <v>143</v>
      </c>
      <c r="H665" s="28">
        <v>1</v>
      </c>
      <c r="I665" s="26">
        <v>0.48</v>
      </c>
      <c r="J665" s="26">
        <v>0.48</v>
      </c>
    </row>
    <row r="666" spans="1:10" ht="25.95" customHeight="1" x14ac:dyDescent="0.25">
      <c r="A666" s="23" t="s">
        <v>149</v>
      </c>
      <c r="B666" s="25" t="s">
        <v>369</v>
      </c>
      <c r="C666" s="23" t="s">
        <v>37</v>
      </c>
      <c r="D666" s="23" t="s">
        <v>370</v>
      </c>
      <c r="E666" s="166" t="s">
        <v>366</v>
      </c>
      <c r="F666" s="166"/>
      <c r="G666" s="24" t="s">
        <v>143</v>
      </c>
      <c r="H666" s="28">
        <v>1</v>
      </c>
      <c r="I666" s="26">
        <v>0.11</v>
      </c>
      <c r="J666" s="26">
        <v>0.11</v>
      </c>
    </row>
    <row r="667" spans="1:10" ht="25.95" customHeight="1" x14ac:dyDescent="0.25">
      <c r="A667" s="23" t="s">
        <v>149</v>
      </c>
      <c r="B667" s="25" t="s">
        <v>532</v>
      </c>
      <c r="C667" s="23" t="s">
        <v>37</v>
      </c>
      <c r="D667" s="23" t="s">
        <v>533</v>
      </c>
      <c r="E667" s="166" t="s">
        <v>366</v>
      </c>
      <c r="F667" s="166"/>
      <c r="G667" s="24" t="s">
        <v>143</v>
      </c>
      <c r="H667" s="28">
        <v>1</v>
      </c>
      <c r="I667" s="26">
        <v>1.89</v>
      </c>
      <c r="J667" s="26">
        <v>1.89</v>
      </c>
    </row>
    <row r="668" spans="1:10" ht="24" customHeight="1" x14ac:dyDescent="0.25">
      <c r="A668" s="23" t="s">
        <v>149</v>
      </c>
      <c r="B668" s="25" t="s">
        <v>459</v>
      </c>
      <c r="C668" s="23" t="s">
        <v>37</v>
      </c>
      <c r="D668" s="23" t="s">
        <v>460</v>
      </c>
      <c r="E668" s="166" t="s">
        <v>273</v>
      </c>
      <c r="F668" s="166"/>
      <c r="G668" s="24" t="s">
        <v>143</v>
      </c>
      <c r="H668" s="28">
        <v>1</v>
      </c>
      <c r="I668" s="26">
        <v>14.76</v>
      </c>
      <c r="J668" s="26">
        <v>14.76</v>
      </c>
    </row>
    <row r="669" spans="1:10" ht="25.95" customHeight="1" x14ac:dyDescent="0.25">
      <c r="A669" s="23" t="s">
        <v>149</v>
      </c>
      <c r="B669" s="25" t="s">
        <v>371</v>
      </c>
      <c r="C669" s="23" t="s">
        <v>37</v>
      </c>
      <c r="D669" s="23" t="s">
        <v>372</v>
      </c>
      <c r="E669" s="166" t="s">
        <v>366</v>
      </c>
      <c r="F669" s="166"/>
      <c r="G669" s="24" t="s">
        <v>143</v>
      </c>
      <c r="H669" s="28">
        <v>1</v>
      </c>
      <c r="I669" s="26">
        <v>1.42</v>
      </c>
      <c r="J669" s="26">
        <v>1.42</v>
      </c>
    </row>
    <row r="670" spans="1:10" x14ac:dyDescent="0.25">
      <c r="A670" s="38"/>
      <c r="B670" s="38"/>
      <c r="C670" s="38"/>
      <c r="D670" s="38"/>
      <c r="E670" s="38" t="s">
        <v>160</v>
      </c>
      <c r="F670" s="39">
        <v>7.61</v>
      </c>
      <c r="G670" s="38" t="s">
        <v>161</v>
      </c>
      <c r="H670" s="39">
        <v>7.46</v>
      </c>
      <c r="I670" s="38" t="s">
        <v>162</v>
      </c>
      <c r="J670" s="39">
        <v>15.07</v>
      </c>
    </row>
    <row r="671" spans="1:10" x14ac:dyDescent="0.25">
      <c r="A671" s="38"/>
      <c r="B671" s="38"/>
      <c r="C671" s="38"/>
      <c r="D671" s="38"/>
      <c r="E671" s="38" t="s">
        <v>163</v>
      </c>
      <c r="F671" s="39">
        <v>5.75</v>
      </c>
      <c r="G671" s="38"/>
      <c r="H671" s="167" t="s">
        <v>164</v>
      </c>
      <c r="I671" s="167"/>
      <c r="J671" s="39">
        <v>28.21</v>
      </c>
    </row>
    <row r="672" spans="1:10" ht="1.0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</row>
    <row r="673" spans="1:10" ht="18" customHeight="1" x14ac:dyDescent="0.25">
      <c r="A673" s="2"/>
      <c r="B673" s="4" t="s">
        <v>28</v>
      </c>
      <c r="C673" s="2" t="s">
        <v>29</v>
      </c>
      <c r="D673" s="2" t="s">
        <v>10</v>
      </c>
      <c r="E673" s="115" t="s">
        <v>136</v>
      </c>
      <c r="F673" s="115"/>
      <c r="G673" s="3" t="s">
        <v>30</v>
      </c>
      <c r="H673" s="4" t="s">
        <v>11</v>
      </c>
      <c r="I673" s="4" t="s">
        <v>31</v>
      </c>
      <c r="J673" s="4" t="s">
        <v>12</v>
      </c>
    </row>
    <row r="674" spans="1:10" ht="24" customHeight="1" x14ac:dyDescent="0.25">
      <c r="A674" s="10" t="s">
        <v>137</v>
      </c>
      <c r="B674" s="12" t="s">
        <v>171</v>
      </c>
      <c r="C674" s="10" t="s">
        <v>37</v>
      </c>
      <c r="D674" s="10" t="s">
        <v>172</v>
      </c>
      <c r="E674" s="172" t="s">
        <v>142</v>
      </c>
      <c r="F674" s="172"/>
      <c r="G674" s="11" t="s">
        <v>143</v>
      </c>
      <c r="H674" s="15">
        <v>1</v>
      </c>
      <c r="I674" s="13">
        <v>38.79</v>
      </c>
      <c r="J674" s="13">
        <v>38.79</v>
      </c>
    </row>
    <row r="675" spans="1:10" ht="25.95" customHeight="1" x14ac:dyDescent="0.25">
      <c r="A675" s="17" t="s">
        <v>139</v>
      </c>
      <c r="B675" s="19" t="s">
        <v>461</v>
      </c>
      <c r="C675" s="17" t="s">
        <v>37</v>
      </c>
      <c r="D675" s="17" t="s">
        <v>462</v>
      </c>
      <c r="E675" s="170" t="s">
        <v>142</v>
      </c>
      <c r="F675" s="170"/>
      <c r="G675" s="18" t="s">
        <v>143</v>
      </c>
      <c r="H675" s="22">
        <v>1</v>
      </c>
      <c r="I675" s="20">
        <v>0.27</v>
      </c>
      <c r="J675" s="20">
        <v>0.27</v>
      </c>
    </row>
    <row r="676" spans="1:10" ht="24" customHeight="1" x14ac:dyDescent="0.25">
      <c r="A676" s="23" t="s">
        <v>149</v>
      </c>
      <c r="B676" s="25" t="s">
        <v>463</v>
      </c>
      <c r="C676" s="23" t="s">
        <v>37</v>
      </c>
      <c r="D676" s="23" t="s">
        <v>464</v>
      </c>
      <c r="E676" s="166" t="s">
        <v>273</v>
      </c>
      <c r="F676" s="166"/>
      <c r="G676" s="24" t="s">
        <v>143</v>
      </c>
      <c r="H676" s="28">
        <v>1</v>
      </c>
      <c r="I676" s="26">
        <v>33.01</v>
      </c>
      <c r="J676" s="26">
        <v>33.01</v>
      </c>
    </row>
    <row r="677" spans="1:10" ht="25.95" customHeight="1" x14ac:dyDescent="0.25">
      <c r="A677" s="23" t="s">
        <v>149</v>
      </c>
      <c r="B677" s="25" t="s">
        <v>364</v>
      </c>
      <c r="C677" s="23" t="s">
        <v>37</v>
      </c>
      <c r="D677" s="23" t="s">
        <v>365</v>
      </c>
      <c r="E677" s="166" t="s">
        <v>366</v>
      </c>
      <c r="F677" s="166"/>
      <c r="G677" s="24" t="s">
        <v>143</v>
      </c>
      <c r="H677" s="28">
        <v>1</v>
      </c>
      <c r="I677" s="26">
        <v>0.92</v>
      </c>
      <c r="J677" s="26">
        <v>0.92</v>
      </c>
    </row>
    <row r="678" spans="1:10" ht="25.95" customHeight="1" x14ac:dyDescent="0.25">
      <c r="A678" s="23" t="s">
        <v>149</v>
      </c>
      <c r="B678" s="25" t="s">
        <v>367</v>
      </c>
      <c r="C678" s="23" t="s">
        <v>37</v>
      </c>
      <c r="D678" s="23" t="s">
        <v>368</v>
      </c>
      <c r="E678" s="166" t="s">
        <v>366</v>
      </c>
      <c r="F678" s="166"/>
      <c r="G678" s="24" t="s">
        <v>143</v>
      </c>
      <c r="H678" s="28">
        <v>1</v>
      </c>
      <c r="I678" s="26">
        <v>0.09</v>
      </c>
      <c r="J678" s="26">
        <v>0.09</v>
      </c>
    </row>
    <row r="679" spans="1:10" ht="25.95" customHeight="1" x14ac:dyDescent="0.25">
      <c r="A679" s="23" t="s">
        <v>149</v>
      </c>
      <c r="B679" s="25" t="s">
        <v>369</v>
      </c>
      <c r="C679" s="23" t="s">
        <v>37</v>
      </c>
      <c r="D679" s="23" t="s">
        <v>370</v>
      </c>
      <c r="E679" s="166" t="s">
        <v>366</v>
      </c>
      <c r="F679" s="166"/>
      <c r="G679" s="24" t="s">
        <v>143</v>
      </c>
      <c r="H679" s="28">
        <v>1</v>
      </c>
      <c r="I679" s="26">
        <v>0.11</v>
      </c>
      <c r="J679" s="26">
        <v>0.11</v>
      </c>
    </row>
    <row r="680" spans="1:10" ht="25.95" customHeight="1" x14ac:dyDescent="0.25">
      <c r="A680" s="23" t="s">
        <v>149</v>
      </c>
      <c r="B680" s="25" t="s">
        <v>375</v>
      </c>
      <c r="C680" s="23" t="s">
        <v>37</v>
      </c>
      <c r="D680" s="23" t="s">
        <v>376</v>
      </c>
      <c r="E680" s="166" t="s">
        <v>366</v>
      </c>
      <c r="F680" s="166"/>
      <c r="G680" s="24" t="s">
        <v>143</v>
      </c>
      <c r="H680" s="28">
        <v>1</v>
      </c>
      <c r="I680" s="26">
        <v>0.48</v>
      </c>
      <c r="J680" s="26">
        <v>0.48</v>
      </c>
    </row>
    <row r="681" spans="1:10" ht="25.95" customHeight="1" x14ac:dyDescent="0.25">
      <c r="A681" s="23" t="s">
        <v>149</v>
      </c>
      <c r="B681" s="25" t="s">
        <v>371</v>
      </c>
      <c r="C681" s="23" t="s">
        <v>37</v>
      </c>
      <c r="D681" s="23" t="s">
        <v>372</v>
      </c>
      <c r="E681" s="166" t="s">
        <v>366</v>
      </c>
      <c r="F681" s="166"/>
      <c r="G681" s="24" t="s">
        <v>143</v>
      </c>
      <c r="H681" s="28">
        <v>1</v>
      </c>
      <c r="I681" s="26">
        <v>1.42</v>
      </c>
      <c r="J681" s="26">
        <v>1.42</v>
      </c>
    </row>
    <row r="682" spans="1:10" ht="25.95" customHeight="1" x14ac:dyDescent="0.25">
      <c r="A682" s="23" t="s">
        <v>149</v>
      </c>
      <c r="B682" s="25" t="s">
        <v>373</v>
      </c>
      <c r="C682" s="23" t="s">
        <v>37</v>
      </c>
      <c r="D682" s="23" t="s">
        <v>374</v>
      </c>
      <c r="E682" s="166" t="s">
        <v>366</v>
      </c>
      <c r="F682" s="166"/>
      <c r="G682" s="24" t="s">
        <v>143</v>
      </c>
      <c r="H682" s="28">
        <v>1</v>
      </c>
      <c r="I682" s="26">
        <v>2.4900000000000002</v>
      </c>
      <c r="J682" s="26">
        <v>2.4900000000000002</v>
      </c>
    </row>
    <row r="683" spans="1:10" x14ac:dyDescent="0.25">
      <c r="A683" s="38"/>
      <c r="B683" s="38"/>
      <c r="C683" s="38"/>
      <c r="D683" s="38"/>
      <c r="E683" s="38" t="s">
        <v>160</v>
      </c>
      <c r="F683" s="39">
        <v>16.809999999999999</v>
      </c>
      <c r="G683" s="38" t="s">
        <v>161</v>
      </c>
      <c r="H683" s="39">
        <v>16.47</v>
      </c>
      <c r="I683" s="38" t="s">
        <v>162</v>
      </c>
      <c r="J683" s="39">
        <v>33.28</v>
      </c>
    </row>
    <row r="684" spans="1:10" x14ac:dyDescent="0.25">
      <c r="A684" s="38"/>
      <c r="B684" s="38"/>
      <c r="C684" s="38"/>
      <c r="D684" s="38"/>
      <c r="E684" s="38" t="s">
        <v>163</v>
      </c>
      <c r="F684" s="39">
        <v>9.94</v>
      </c>
      <c r="G684" s="38"/>
      <c r="H684" s="167" t="s">
        <v>164</v>
      </c>
      <c r="I684" s="167"/>
      <c r="J684" s="39">
        <v>48.73</v>
      </c>
    </row>
    <row r="685" spans="1:10" ht="1.0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</row>
    <row r="686" spans="1:10" ht="18" customHeight="1" x14ac:dyDescent="0.25">
      <c r="A686" s="2"/>
      <c r="B686" s="4" t="s">
        <v>28</v>
      </c>
      <c r="C686" s="2" t="s">
        <v>29</v>
      </c>
      <c r="D686" s="2" t="s">
        <v>10</v>
      </c>
      <c r="E686" s="115" t="s">
        <v>136</v>
      </c>
      <c r="F686" s="115"/>
      <c r="G686" s="3" t="s">
        <v>30</v>
      </c>
      <c r="H686" s="4" t="s">
        <v>11</v>
      </c>
      <c r="I686" s="4" t="s">
        <v>31</v>
      </c>
      <c r="J686" s="4" t="s">
        <v>12</v>
      </c>
    </row>
    <row r="687" spans="1:10" ht="39" customHeight="1" x14ac:dyDescent="0.25">
      <c r="A687" s="10" t="s">
        <v>137</v>
      </c>
      <c r="B687" s="12" t="s">
        <v>266</v>
      </c>
      <c r="C687" s="10" t="s">
        <v>96</v>
      </c>
      <c r="D687" s="10" t="s">
        <v>267</v>
      </c>
      <c r="E687" s="172" t="s">
        <v>268</v>
      </c>
      <c r="F687" s="172"/>
      <c r="G687" s="11" t="s">
        <v>88</v>
      </c>
      <c r="H687" s="15">
        <v>1</v>
      </c>
      <c r="I687" s="13">
        <v>1.42</v>
      </c>
      <c r="J687" s="13">
        <v>1.42</v>
      </c>
    </row>
    <row r="688" spans="1:10" ht="19.95" customHeight="1" x14ac:dyDescent="0.25">
      <c r="A688" s="115" t="s">
        <v>9</v>
      </c>
      <c r="B688" s="168" t="s">
        <v>28</v>
      </c>
      <c r="C688" s="115" t="s">
        <v>29</v>
      </c>
      <c r="D688" s="115" t="s">
        <v>283</v>
      </c>
      <c r="E688" s="168" t="s">
        <v>243</v>
      </c>
      <c r="F688" s="169" t="s">
        <v>284</v>
      </c>
      <c r="G688" s="168"/>
      <c r="H688" s="169" t="s">
        <v>245</v>
      </c>
      <c r="I688" s="168"/>
      <c r="J688" s="168" t="s">
        <v>246</v>
      </c>
    </row>
    <row r="689" spans="1:10" ht="19.95" customHeight="1" x14ac:dyDescent="0.25">
      <c r="A689" s="169"/>
      <c r="B689" s="169"/>
      <c r="C689" s="169"/>
      <c r="D689" s="169"/>
      <c r="E689" s="169"/>
      <c r="F689" s="3" t="s">
        <v>285</v>
      </c>
      <c r="G689" s="3" t="s">
        <v>248</v>
      </c>
      <c r="H689" s="3" t="s">
        <v>285</v>
      </c>
      <c r="I689" s="3" t="s">
        <v>248</v>
      </c>
      <c r="J689" s="169"/>
    </row>
    <row r="690" spans="1:10" ht="25.95" customHeight="1" x14ac:dyDescent="0.25">
      <c r="A690" s="23" t="s">
        <v>149</v>
      </c>
      <c r="B690" s="25" t="s">
        <v>286</v>
      </c>
      <c r="C690" s="23" t="s">
        <v>96</v>
      </c>
      <c r="D690" s="23" t="s">
        <v>287</v>
      </c>
      <c r="E690" s="28">
        <v>3.9525999999999997E-3</v>
      </c>
      <c r="F690" s="25">
        <v>3.9525999999999997E-3</v>
      </c>
      <c r="G690" s="25">
        <v>0</v>
      </c>
      <c r="H690" s="26" t="s">
        <v>288</v>
      </c>
      <c r="I690" s="26" t="s">
        <v>289</v>
      </c>
      <c r="J690" s="27" t="s">
        <v>534</v>
      </c>
    </row>
    <row r="691" spans="1:10" ht="15" customHeight="1" x14ac:dyDescent="0.25">
      <c r="A691" s="2" t="s">
        <v>9</v>
      </c>
      <c r="B691" s="4" t="s">
        <v>28</v>
      </c>
      <c r="C691" s="2" t="s">
        <v>29</v>
      </c>
      <c r="D691" s="2" t="s">
        <v>10</v>
      </c>
      <c r="E691" s="115" t="s">
        <v>136</v>
      </c>
      <c r="F691" s="168"/>
      <c r="G691" s="3" t="s">
        <v>30</v>
      </c>
      <c r="H691" s="4" t="s">
        <v>11</v>
      </c>
      <c r="I691" s="4" t="s">
        <v>31</v>
      </c>
      <c r="J691" s="4" t="s">
        <v>12</v>
      </c>
    </row>
    <row r="692" spans="1:10" ht="24" customHeight="1" x14ac:dyDescent="0.25">
      <c r="A692" s="17" t="s">
        <v>137</v>
      </c>
      <c r="B692" s="19" t="s">
        <v>277</v>
      </c>
      <c r="C692" s="17" t="s">
        <v>96</v>
      </c>
      <c r="D692" s="17" t="s">
        <v>278</v>
      </c>
      <c r="E692" s="170" t="s">
        <v>279</v>
      </c>
      <c r="F692" s="170"/>
      <c r="G692" s="18" t="s">
        <v>274</v>
      </c>
      <c r="H692" s="22">
        <v>2E-3</v>
      </c>
      <c r="I692" s="20" t="s">
        <v>280</v>
      </c>
      <c r="J692" s="21" t="s">
        <v>290</v>
      </c>
    </row>
    <row r="693" spans="1:10" ht="24" customHeight="1" x14ac:dyDescent="0.25">
      <c r="A693" s="23" t="s">
        <v>149</v>
      </c>
      <c r="B693" s="25" t="s">
        <v>271</v>
      </c>
      <c r="C693" s="23" t="s">
        <v>96</v>
      </c>
      <c r="D693" s="23" t="s">
        <v>272</v>
      </c>
      <c r="E693" s="166" t="s">
        <v>273</v>
      </c>
      <c r="F693" s="166"/>
      <c r="G693" s="24" t="s">
        <v>274</v>
      </c>
      <c r="H693" s="28">
        <v>1.9762999999999998E-3</v>
      </c>
      <c r="I693" s="26" t="s">
        <v>275</v>
      </c>
      <c r="J693" s="27" t="s">
        <v>331</v>
      </c>
    </row>
    <row r="694" spans="1:10" ht="40.049999999999997" customHeight="1" x14ac:dyDescent="0.25">
      <c r="A694" s="171" t="s">
        <v>282</v>
      </c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1:10" ht="19.95" customHeight="1" x14ac:dyDescent="0.25">
      <c r="A695" s="115" t="s">
        <v>9</v>
      </c>
      <c r="B695" s="168" t="s">
        <v>28</v>
      </c>
      <c r="C695" s="115" t="s">
        <v>29</v>
      </c>
      <c r="D695" s="115" t="s">
        <v>283</v>
      </c>
      <c r="E695" s="168" t="s">
        <v>243</v>
      </c>
      <c r="F695" s="169" t="s">
        <v>284</v>
      </c>
      <c r="G695" s="168"/>
      <c r="H695" s="169" t="s">
        <v>245</v>
      </c>
      <c r="I695" s="168"/>
      <c r="J695" s="168" t="s">
        <v>246</v>
      </c>
    </row>
    <row r="696" spans="1:10" ht="19.95" customHeight="1" x14ac:dyDescent="0.25">
      <c r="A696" s="169"/>
      <c r="B696" s="169"/>
      <c r="C696" s="169"/>
      <c r="D696" s="169"/>
      <c r="E696" s="169"/>
      <c r="F696" s="3" t="s">
        <v>285</v>
      </c>
      <c r="G696" s="3" t="s">
        <v>248</v>
      </c>
      <c r="H696" s="3" t="s">
        <v>285</v>
      </c>
      <c r="I696" s="3" t="s">
        <v>248</v>
      </c>
      <c r="J696" s="169"/>
    </row>
    <row r="697" spans="1:10" ht="25.95" customHeight="1" x14ac:dyDescent="0.25">
      <c r="A697" s="23" t="s">
        <v>149</v>
      </c>
      <c r="B697" s="25" t="s">
        <v>286</v>
      </c>
      <c r="C697" s="23" t="s">
        <v>96</v>
      </c>
      <c r="D697" s="23" t="s">
        <v>287</v>
      </c>
      <c r="E697" s="28">
        <v>3.9525999999999997E-3</v>
      </c>
      <c r="F697" s="25">
        <v>3.9525999999999997E-3</v>
      </c>
      <c r="G697" s="25">
        <v>0</v>
      </c>
      <c r="H697" s="26" t="s">
        <v>288</v>
      </c>
      <c r="I697" s="26" t="s">
        <v>289</v>
      </c>
      <c r="J697" s="27" t="s">
        <v>534</v>
      </c>
    </row>
    <row r="698" spans="1:10" ht="15" customHeight="1" x14ac:dyDescent="0.25">
      <c r="A698" s="2" t="s">
        <v>9</v>
      </c>
      <c r="B698" s="4" t="s">
        <v>28</v>
      </c>
      <c r="C698" s="2" t="s">
        <v>29</v>
      </c>
      <c r="D698" s="2" t="s">
        <v>10</v>
      </c>
      <c r="E698" s="115" t="s">
        <v>136</v>
      </c>
      <c r="F698" s="168"/>
      <c r="G698" s="3" t="s">
        <v>30</v>
      </c>
      <c r="H698" s="4" t="s">
        <v>11</v>
      </c>
      <c r="I698" s="4" t="s">
        <v>31</v>
      </c>
      <c r="J698" s="4" t="s">
        <v>12</v>
      </c>
    </row>
    <row r="699" spans="1:10" ht="24" customHeight="1" x14ac:dyDescent="0.25">
      <c r="A699" s="23" t="s">
        <v>149</v>
      </c>
      <c r="B699" s="25" t="s">
        <v>291</v>
      </c>
      <c r="C699" s="23" t="s">
        <v>96</v>
      </c>
      <c r="D699" s="23" t="s">
        <v>292</v>
      </c>
      <c r="E699" s="166" t="s">
        <v>152</v>
      </c>
      <c r="F699" s="166"/>
      <c r="G699" s="24" t="s">
        <v>293</v>
      </c>
      <c r="H699" s="28">
        <v>1.8819999999999999E-4</v>
      </c>
      <c r="I699" s="26" t="s">
        <v>294</v>
      </c>
      <c r="J699" s="27" t="s">
        <v>290</v>
      </c>
    </row>
    <row r="700" spans="1:10" ht="25.95" customHeight="1" x14ac:dyDescent="0.25">
      <c r="A700" s="23" t="s">
        <v>149</v>
      </c>
      <c r="B700" s="25" t="s">
        <v>296</v>
      </c>
      <c r="C700" s="23" t="s">
        <v>96</v>
      </c>
      <c r="D700" s="23" t="s">
        <v>297</v>
      </c>
      <c r="E700" s="166" t="s">
        <v>152</v>
      </c>
      <c r="F700" s="166"/>
      <c r="G700" s="24" t="s">
        <v>293</v>
      </c>
      <c r="H700" s="28">
        <v>1.1999999999999999E-6</v>
      </c>
      <c r="I700" s="26" t="s">
        <v>298</v>
      </c>
      <c r="J700" s="27" t="s">
        <v>290</v>
      </c>
    </row>
    <row r="701" spans="1:10" ht="25.95" customHeight="1" x14ac:dyDescent="0.25">
      <c r="A701" s="23" t="s">
        <v>149</v>
      </c>
      <c r="B701" s="25" t="s">
        <v>299</v>
      </c>
      <c r="C701" s="23" t="s">
        <v>96</v>
      </c>
      <c r="D701" s="23" t="s">
        <v>300</v>
      </c>
      <c r="E701" s="166" t="s">
        <v>152</v>
      </c>
      <c r="F701" s="166"/>
      <c r="G701" s="24" t="s">
        <v>293</v>
      </c>
      <c r="H701" s="28">
        <v>3.9999999999999998E-7</v>
      </c>
      <c r="I701" s="26" t="s">
        <v>301</v>
      </c>
      <c r="J701" s="27" t="s">
        <v>290</v>
      </c>
    </row>
    <row r="702" spans="1:10" ht="25.95" customHeight="1" x14ac:dyDescent="0.25">
      <c r="A702" s="23" t="s">
        <v>149</v>
      </c>
      <c r="B702" s="25" t="s">
        <v>302</v>
      </c>
      <c r="C702" s="23" t="s">
        <v>96</v>
      </c>
      <c r="D702" s="23" t="s">
        <v>303</v>
      </c>
      <c r="E702" s="166" t="s">
        <v>152</v>
      </c>
      <c r="F702" s="166"/>
      <c r="G702" s="24" t="s">
        <v>293</v>
      </c>
      <c r="H702" s="28">
        <v>3.9999999999999998E-7</v>
      </c>
      <c r="I702" s="26" t="s">
        <v>304</v>
      </c>
      <c r="J702" s="27" t="s">
        <v>290</v>
      </c>
    </row>
    <row r="703" spans="1:10" ht="24" customHeight="1" x14ac:dyDescent="0.25">
      <c r="A703" s="23" t="s">
        <v>149</v>
      </c>
      <c r="B703" s="25" t="s">
        <v>305</v>
      </c>
      <c r="C703" s="23" t="s">
        <v>96</v>
      </c>
      <c r="D703" s="23" t="s">
        <v>306</v>
      </c>
      <c r="E703" s="166" t="s">
        <v>152</v>
      </c>
      <c r="F703" s="166"/>
      <c r="G703" s="24" t="s">
        <v>293</v>
      </c>
      <c r="H703" s="28">
        <v>1.9999999999999999E-7</v>
      </c>
      <c r="I703" s="26" t="s">
        <v>307</v>
      </c>
      <c r="J703" s="27" t="s">
        <v>290</v>
      </c>
    </row>
    <row r="704" spans="1:10" ht="24" customHeight="1" x14ac:dyDescent="0.25">
      <c r="A704" s="23" t="s">
        <v>149</v>
      </c>
      <c r="B704" s="25" t="s">
        <v>308</v>
      </c>
      <c r="C704" s="23" t="s">
        <v>96</v>
      </c>
      <c r="D704" s="23" t="s">
        <v>309</v>
      </c>
      <c r="E704" s="166" t="s">
        <v>152</v>
      </c>
      <c r="F704" s="166"/>
      <c r="G704" s="24" t="s">
        <v>293</v>
      </c>
      <c r="H704" s="28">
        <v>3.0000000000000001E-6</v>
      </c>
      <c r="I704" s="26" t="s">
        <v>310</v>
      </c>
      <c r="J704" s="27" t="s">
        <v>290</v>
      </c>
    </row>
    <row r="705" spans="1:10" ht="24" customHeight="1" x14ac:dyDescent="0.25">
      <c r="A705" s="23" t="s">
        <v>149</v>
      </c>
      <c r="B705" s="25" t="s">
        <v>311</v>
      </c>
      <c r="C705" s="23" t="s">
        <v>96</v>
      </c>
      <c r="D705" s="23" t="s">
        <v>312</v>
      </c>
      <c r="E705" s="166" t="s">
        <v>152</v>
      </c>
      <c r="F705" s="166"/>
      <c r="G705" s="24" t="s">
        <v>293</v>
      </c>
      <c r="H705" s="28">
        <v>5.9999999999999997E-7</v>
      </c>
      <c r="I705" s="26" t="s">
        <v>313</v>
      </c>
      <c r="J705" s="27" t="s">
        <v>290</v>
      </c>
    </row>
    <row r="706" spans="1:10" ht="24" customHeight="1" x14ac:dyDescent="0.25">
      <c r="A706" s="23" t="s">
        <v>149</v>
      </c>
      <c r="B706" s="25" t="s">
        <v>314</v>
      </c>
      <c r="C706" s="23" t="s">
        <v>96</v>
      </c>
      <c r="D706" s="23" t="s">
        <v>315</v>
      </c>
      <c r="E706" s="166" t="s">
        <v>316</v>
      </c>
      <c r="F706" s="166"/>
      <c r="G706" s="24" t="s">
        <v>293</v>
      </c>
      <c r="H706" s="28">
        <v>9.0000000000000002E-6</v>
      </c>
      <c r="I706" s="26" t="s">
        <v>317</v>
      </c>
      <c r="J706" s="27" t="s">
        <v>290</v>
      </c>
    </row>
    <row r="707" spans="1:10" ht="25.95" customHeight="1" x14ac:dyDescent="0.25">
      <c r="A707" s="23" t="s">
        <v>149</v>
      </c>
      <c r="B707" s="25" t="s">
        <v>318</v>
      </c>
      <c r="C707" s="23" t="s">
        <v>96</v>
      </c>
      <c r="D707" s="23" t="s">
        <v>319</v>
      </c>
      <c r="E707" s="166" t="s">
        <v>152</v>
      </c>
      <c r="F707" s="166"/>
      <c r="G707" s="24" t="s">
        <v>320</v>
      </c>
      <c r="H707" s="28">
        <v>1.5999999999999999E-6</v>
      </c>
      <c r="I707" s="26" t="s">
        <v>321</v>
      </c>
      <c r="J707" s="27" t="s">
        <v>290</v>
      </c>
    </row>
    <row r="708" spans="1:10" ht="24" customHeight="1" x14ac:dyDescent="0.25">
      <c r="A708" s="23" t="s">
        <v>149</v>
      </c>
      <c r="B708" s="25" t="s">
        <v>322</v>
      </c>
      <c r="C708" s="23" t="s">
        <v>96</v>
      </c>
      <c r="D708" s="23" t="s">
        <v>323</v>
      </c>
      <c r="E708" s="166" t="s">
        <v>152</v>
      </c>
      <c r="F708" s="166"/>
      <c r="G708" s="24" t="s">
        <v>293</v>
      </c>
      <c r="H708" s="28">
        <v>3.5999999999999998E-6</v>
      </c>
      <c r="I708" s="26" t="s">
        <v>324</v>
      </c>
      <c r="J708" s="27" t="s">
        <v>290</v>
      </c>
    </row>
    <row r="709" spans="1:10" ht="24" customHeight="1" x14ac:dyDescent="0.25">
      <c r="A709" s="23" t="s">
        <v>149</v>
      </c>
      <c r="B709" s="25" t="s">
        <v>325</v>
      </c>
      <c r="C709" s="23" t="s">
        <v>96</v>
      </c>
      <c r="D709" s="23" t="s">
        <v>326</v>
      </c>
      <c r="E709" s="166" t="s">
        <v>152</v>
      </c>
      <c r="F709" s="166"/>
      <c r="G709" s="24" t="s">
        <v>293</v>
      </c>
      <c r="H709" s="28">
        <v>9.0000000000000002E-6</v>
      </c>
      <c r="I709" s="26" t="s">
        <v>327</v>
      </c>
      <c r="J709" s="27" t="s">
        <v>290</v>
      </c>
    </row>
    <row r="710" spans="1:10" ht="24" customHeight="1" x14ac:dyDescent="0.25">
      <c r="A710" s="23" t="s">
        <v>149</v>
      </c>
      <c r="B710" s="25" t="s">
        <v>328</v>
      </c>
      <c r="C710" s="23" t="s">
        <v>96</v>
      </c>
      <c r="D710" s="23" t="s">
        <v>329</v>
      </c>
      <c r="E710" s="166" t="s">
        <v>152</v>
      </c>
      <c r="F710" s="166"/>
      <c r="G710" s="24" t="s">
        <v>293</v>
      </c>
      <c r="H710" s="28">
        <v>2.0359999999999999E-4</v>
      </c>
      <c r="I710" s="26" t="s">
        <v>330</v>
      </c>
      <c r="J710" s="27" t="s">
        <v>290</v>
      </c>
    </row>
    <row r="711" spans="1:10" ht="25.95" customHeight="1" x14ac:dyDescent="0.25">
      <c r="A711" s="23" t="s">
        <v>149</v>
      </c>
      <c r="B711" s="25" t="s">
        <v>332</v>
      </c>
      <c r="C711" s="23" t="s">
        <v>96</v>
      </c>
      <c r="D711" s="23" t="s">
        <v>333</v>
      </c>
      <c r="E711" s="166" t="s">
        <v>316</v>
      </c>
      <c r="F711" s="166"/>
      <c r="G711" s="24" t="s">
        <v>293</v>
      </c>
      <c r="H711" s="28">
        <v>2.0359999999999999E-4</v>
      </c>
      <c r="I711" s="26" t="s">
        <v>334</v>
      </c>
      <c r="J711" s="27" t="s">
        <v>290</v>
      </c>
    </row>
    <row r="712" spans="1:10" ht="24" customHeight="1" x14ac:dyDescent="0.25">
      <c r="A712" s="23" t="s">
        <v>149</v>
      </c>
      <c r="B712" s="25" t="s">
        <v>335</v>
      </c>
      <c r="C712" s="23" t="s">
        <v>96</v>
      </c>
      <c r="D712" s="23" t="s">
        <v>336</v>
      </c>
      <c r="E712" s="166" t="s">
        <v>152</v>
      </c>
      <c r="F712" s="166"/>
      <c r="G712" s="24" t="s">
        <v>320</v>
      </c>
      <c r="H712" s="28">
        <v>4.6E-6</v>
      </c>
      <c r="I712" s="26" t="s">
        <v>337</v>
      </c>
      <c r="J712" s="27" t="s">
        <v>290</v>
      </c>
    </row>
    <row r="713" spans="1:10" ht="24" customHeight="1" x14ac:dyDescent="0.25">
      <c r="A713" s="23" t="s">
        <v>149</v>
      </c>
      <c r="B713" s="25" t="s">
        <v>338</v>
      </c>
      <c r="C713" s="23" t="s">
        <v>96</v>
      </c>
      <c r="D713" s="23" t="s">
        <v>339</v>
      </c>
      <c r="E713" s="166" t="s">
        <v>152</v>
      </c>
      <c r="F713" s="166"/>
      <c r="G713" s="24" t="s">
        <v>340</v>
      </c>
      <c r="H713" s="28">
        <v>1.5999999999999999E-6</v>
      </c>
      <c r="I713" s="26" t="s">
        <v>341</v>
      </c>
      <c r="J713" s="27" t="s">
        <v>290</v>
      </c>
    </row>
    <row r="714" spans="1:10" ht="24" customHeight="1" x14ac:dyDescent="0.25">
      <c r="A714" s="23" t="s">
        <v>149</v>
      </c>
      <c r="B714" s="25" t="s">
        <v>342</v>
      </c>
      <c r="C714" s="23" t="s">
        <v>96</v>
      </c>
      <c r="D714" s="23" t="s">
        <v>343</v>
      </c>
      <c r="E714" s="166" t="s">
        <v>316</v>
      </c>
      <c r="F714" s="166"/>
      <c r="G714" s="24" t="s">
        <v>344</v>
      </c>
      <c r="H714" s="28">
        <v>7.9999999999999996E-7</v>
      </c>
      <c r="I714" s="26" t="s">
        <v>345</v>
      </c>
      <c r="J714" s="27" t="s">
        <v>290</v>
      </c>
    </row>
    <row r="715" spans="1:10" ht="24" customHeight="1" x14ac:dyDescent="0.25">
      <c r="A715" s="23" t="s">
        <v>149</v>
      </c>
      <c r="B715" s="25" t="s">
        <v>346</v>
      </c>
      <c r="C715" s="23" t="s">
        <v>96</v>
      </c>
      <c r="D715" s="23" t="s">
        <v>347</v>
      </c>
      <c r="E715" s="166" t="s">
        <v>152</v>
      </c>
      <c r="F715" s="166"/>
      <c r="G715" s="24" t="s">
        <v>293</v>
      </c>
      <c r="H715" s="28">
        <v>3.9999999999999998E-7</v>
      </c>
      <c r="I715" s="26" t="s">
        <v>348</v>
      </c>
      <c r="J715" s="27" t="s">
        <v>290</v>
      </c>
    </row>
    <row r="716" spans="1:10" ht="24" customHeight="1" x14ac:dyDescent="0.25">
      <c r="A716" s="23" t="s">
        <v>149</v>
      </c>
      <c r="B716" s="25" t="s">
        <v>349</v>
      </c>
      <c r="C716" s="23" t="s">
        <v>96</v>
      </c>
      <c r="D716" s="23" t="s">
        <v>350</v>
      </c>
      <c r="E716" s="166" t="s">
        <v>152</v>
      </c>
      <c r="F716" s="166"/>
      <c r="G716" s="24" t="s">
        <v>293</v>
      </c>
      <c r="H716" s="28">
        <v>9.0000000000000002E-6</v>
      </c>
      <c r="I716" s="26" t="s">
        <v>351</v>
      </c>
      <c r="J716" s="27" t="s">
        <v>290</v>
      </c>
    </row>
    <row r="717" spans="1:10" ht="24" customHeight="1" x14ac:dyDescent="0.25">
      <c r="A717" s="23" t="s">
        <v>149</v>
      </c>
      <c r="B717" s="25" t="s">
        <v>271</v>
      </c>
      <c r="C717" s="23" t="s">
        <v>96</v>
      </c>
      <c r="D717" s="23" t="s">
        <v>272</v>
      </c>
      <c r="E717" s="166" t="s">
        <v>273</v>
      </c>
      <c r="F717" s="166"/>
      <c r="G717" s="24" t="s">
        <v>274</v>
      </c>
      <c r="H717" s="28">
        <v>1.9762999999999998E-3</v>
      </c>
      <c r="I717" s="26" t="s">
        <v>275</v>
      </c>
      <c r="J717" s="27" t="s">
        <v>331</v>
      </c>
    </row>
    <row r="718" spans="1:10" x14ac:dyDescent="0.25">
      <c r="A718" s="38"/>
      <c r="B718" s="38"/>
      <c r="C718" s="38"/>
      <c r="D718" s="38"/>
      <c r="E718" s="38" t="s">
        <v>160</v>
      </c>
      <c r="F718" s="39">
        <v>0.01</v>
      </c>
      <c r="G718" s="38" t="s">
        <v>161</v>
      </c>
      <c r="H718" s="39">
        <v>0.02</v>
      </c>
      <c r="I718" s="38" t="s">
        <v>162</v>
      </c>
      <c r="J718" s="39">
        <v>0.03</v>
      </c>
    </row>
    <row r="719" spans="1:10" x14ac:dyDescent="0.25">
      <c r="A719" s="38"/>
      <c r="B719" s="38"/>
      <c r="C719" s="38"/>
      <c r="D719" s="38"/>
      <c r="E719" s="38" t="s">
        <v>163</v>
      </c>
      <c r="F719" s="39">
        <v>0.36</v>
      </c>
      <c r="G719" s="38"/>
      <c r="H719" s="167" t="s">
        <v>164</v>
      </c>
      <c r="I719" s="167"/>
      <c r="J719" s="39">
        <v>1.78</v>
      </c>
    </row>
    <row r="720" spans="1:10" ht="1.0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</row>
    <row r="721" spans="1:10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</row>
    <row r="722" spans="1:10" x14ac:dyDescent="0.25">
      <c r="A722" s="112"/>
      <c r="B722" s="112"/>
      <c r="C722" s="112"/>
      <c r="D722" s="36"/>
      <c r="E722" s="35"/>
      <c r="F722" s="113" t="s">
        <v>22</v>
      </c>
      <c r="G722" s="112"/>
      <c r="H722" s="114">
        <v>398238.14</v>
      </c>
      <c r="I722" s="112"/>
      <c r="J722" s="112"/>
    </row>
    <row r="723" spans="1:10" x14ac:dyDescent="0.25">
      <c r="A723" s="112"/>
      <c r="B723" s="112"/>
      <c r="C723" s="112"/>
      <c r="D723" s="36"/>
      <c r="E723" s="35"/>
      <c r="F723" s="113" t="s">
        <v>23</v>
      </c>
      <c r="G723" s="112"/>
      <c r="H723" s="114">
        <v>101761.26</v>
      </c>
      <c r="I723" s="112"/>
      <c r="J723" s="112"/>
    </row>
    <row r="724" spans="1:10" x14ac:dyDescent="0.25">
      <c r="A724" s="112"/>
      <c r="B724" s="112"/>
      <c r="C724" s="112"/>
      <c r="D724" s="36"/>
      <c r="E724" s="35"/>
      <c r="F724" s="113" t="s">
        <v>24</v>
      </c>
      <c r="G724" s="112"/>
      <c r="H724" s="114">
        <v>499999.4</v>
      </c>
      <c r="I724" s="112"/>
      <c r="J724" s="112"/>
    </row>
    <row r="725" spans="1:10" ht="60" customHeight="1" x14ac:dyDescent="0.25">
      <c r="A725" s="34"/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1:10" ht="18" customHeight="1" x14ac:dyDescent="0.25">
      <c r="A726" s="111" t="s">
        <v>25</v>
      </c>
      <c r="B726" s="111"/>
      <c r="C726" s="111"/>
      <c r="D726" s="111"/>
      <c r="E726" s="111"/>
      <c r="F726" s="111"/>
      <c r="G726" s="111"/>
      <c r="H726" s="111"/>
      <c r="I726" s="111"/>
      <c r="J726" s="111"/>
    </row>
    <row r="727" spans="1:10" ht="30" customHeight="1" x14ac:dyDescent="0.25">
      <c r="A727" s="111" t="s">
        <v>26</v>
      </c>
      <c r="B727" s="111"/>
      <c r="C727" s="111"/>
      <c r="D727" s="111"/>
      <c r="E727" s="111"/>
      <c r="F727" s="111"/>
      <c r="G727" s="111"/>
      <c r="H727" s="111"/>
      <c r="I727" s="111"/>
      <c r="J727" s="111"/>
    </row>
  </sheetData>
  <mergeCells count="632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A4:J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H15:I15"/>
    <mergeCell ref="E17:F17"/>
    <mergeCell ref="E18:F18"/>
    <mergeCell ref="E19:F19"/>
    <mergeCell ref="E20:F20"/>
    <mergeCell ref="H22:I22"/>
    <mergeCell ref="E24:F24"/>
    <mergeCell ref="E25:F25"/>
    <mergeCell ref="E26:F26"/>
    <mergeCell ref="E27:F27"/>
    <mergeCell ref="E28:F28"/>
    <mergeCell ref="E29:F29"/>
    <mergeCell ref="H31:I31"/>
    <mergeCell ref="E33:F33"/>
    <mergeCell ref="E34:F34"/>
    <mergeCell ref="E35:F35"/>
    <mergeCell ref="E36:F36"/>
    <mergeCell ref="E37:F37"/>
    <mergeCell ref="E38:F38"/>
    <mergeCell ref="H40:I40"/>
    <mergeCell ref="E42:F42"/>
    <mergeCell ref="E43:F43"/>
    <mergeCell ref="E44:F44"/>
    <mergeCell ref="E45:F45"/>
    <mergeCell ref="E46:F46"/>
    <mergeCell ref="E47:F47"/>
    <mergeCell ref="E48:F48"/>
    <mergeCell ref="H50:I50"/>
    <mergeCell ref="E52:F52"/>
    <mergeCell ref="E53:F53"/>
    <mergeCell ref="E54:F54"/>
    <mergeCell ref="E55:F55"/>
    <mergeCell ref="E56:F56"/>
    <mergeCell ref="H58:I58"/>
    <mergeCell ref="E60:F60"/>
    <mergeCell ref="E61:F61"/>
    <mergeCell ref="E62:F62"/>
    <mergeCell ref="E63:F63"/>
    <mergeCell ref="E64:F64"/>
    <mergeCell ref="E65:F65"/>
    <mergeCell ref="E66:F66"/>
    <mergeCell ref="H68:I68"/>
    <mergeCell ref="E70:F70"/>
    <mergeCell ref="E71:F71"/>
    <mergeCell ref="E72:F72"/>
    <mergeCell ref="E73:F73"/>
    <mergeCell ref="E74:F74"/>
    <mergeCell ref="E75:F75"/>
    <mergeCell ref="E76:F76"/>
    <mergeCell ref="E77:F77"/>
    <mergeCell ref="H79:I79"/>
    <mergeCell ref="E81:F81"/>
    <mergeCell ref="E82:F82"/>
    <mergeCell ref="E83:F83"/>
    <mergeCell ref="E84:F84"/>
    <mergeCell ref="E85:F85"/>
    <mergeCell ref="E86:F86"/>
    <mergeCell ref="E87:F87"/>
    <mergeCell ref="E88:F88"/>
    <mergeCell ref="H90:I90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H103:I103"/>
    <mergeCell ref="E105:F105"/>
    <mergeCell ref="E106:F106"/>
    <mergeCell ref="A107:A108"/>
    <mergeCell ref="B107:B108"/>
    <mergeCell ref="C107:C108"/>
    <mergeCell ref="D107:D108"/>
    <mergeCell ref="E107:E108"/>
    <mergeCell ref="F107:G107"/>
    <mergeCell ref="H107:I107"/>
    <mergeCell ref="J107:J108"/>
    <mergeCell ref="A110:E110"/>
    <mergeCell ref="F110:I110"/>
    <mergeCell ref="A111:E111"/>
    <mergeCell ref="F111:I111"/>
    <mergeCell ref="A112:E112"/>
    <mergeCell ref="F112:I112"/>
    <mergeCell ref="A113:E113"/>
    <mergeCell ref="F113:I113"/>
    <mergeCell ref="A114:E114"/>
    <mergeCell ref="F114:I114"/>
    <mergeCell ref="A115:E115"/>
    <mergeCell ref="F115:I115"/>
    <mergeCell ref="F116:I116"/>
    <mergeCell ref="A118:E118"/>
    <mergeCell ref="F118:I118"/>
    <mergeCell ref="A119:E119"/>
    <mergeCell ref="F119:I119"/>
    <mergeCell ref="H121:I121"/>
    <mergeCell ref="E123:F123"/>
    <mergeCell ref="E124:F124"/>
    <mergeCell ref="A125:A126"/>
    <mergeCell ref="B125:B126"/>
    <mergeCell ref="C125:C126"/>
    <mergeCell ref="D125:D126"/>
    <mergeCell ref="E125:E126"/>
    <mergeCell ref="F125:G125"/>
    <mergeCell ref="H125:I125"/>
    <mergeCell ref="J125:J126"/>
    <mergeCell ref="A128:E128"/>
    <mergeCell ref="F128:I128"/>
    <mergeCell ref="A129:E129"/>
    <mergeCell ref="F129:I129"/>
    <mergeCell ref="A130:E130"/>
    <mergeCell ref="F130:I130"/>
    <mergeCell ref="A131:E131"/>
    <mergeCell ref="F131:I131"/>
    <mergeCell ref="A132:E132"/>
    <mergeCell ref="F132:I132"/>
    <mergeCell ref="A133:E133"/>
    <mergeCell ref="F133:I133"/>
    <mergeCell ref="F134:I134"/>
    <mergeCell ref="A136:E136"/>
    <mergeCell ref="F136:I136"/>
    <mergeCell ref="A137:E137"/>
    <mergeCell ref="F137:I137"/>
    <mergeCell ref="H139:I139"/>
    <mergeCell ref="E141:F141"/>
    <mergeCell ref="E142:F142"/>
    <mergeCell ref="E143:F143"/>
    <mergeCell ref="E144:F144"/>
    <mergeCell ref="E145:F145"/>
    <mergeCell ref="E146:F146"/>
    <mergeCell ref="A147:J147"/>
    <mergeCell ref="A148:A149"/>
    <mergeCell ref="B148:B149"/>
    <mergeCell ref="C148:C149"/>
    <mergeCell ref="D148:D149"/>
    <mergeCell ref="E148:E149"/>
    <mergeCell ref="F148:G148"/>
    <mergeCell ref="H148:I148"/>
    <mergeCell ref="J148:J149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H172:I172"/>
    <mergeCell ref="A174:J174"/>
    <mergeCell ref="E175:F175"/>
    <mergeCell ref="E176:F176"/>
    <mergeCell ref="E177:F177"/>
    <mergeCell ref="E178:F178"/>
    <mergeCell ref="E179:F179"/>
    <mergeCell ref="H181:I181"/>
    <mergeCell ref="E183:F183"/>
    <mergeCell ref="E184:F184"/>
    <mergeCell ref="E185:F185"/>
    <mergeCell ref="E186:F186"/>
    <mergeCell ref="E187:F187"/>
    <mergeCell ref="E188:F188"/>
    <mergeCell ref="E189:F189"/>
    <mergeCell ref="H191:I191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H204:I204"/>
    <mergeCell ref="E206:F206"/>
    <mergeCell ref="E207:F207"/>
    <mergeCell ref="E208:F208"/>
    <mergeCell ref="E209:F209"/>
    <mergeCell ref="H211:I211"/>
    <mergeCell ref="E213:F213"/>
    <mergeCell ref="E214:F214"/>
    <mergeCell ref="E215:F215"/>
    <mergeCell ref="E216:F216"/>
    <mergeCell ref="E217:F217"/>
    <mergeCell ref="E218:F218"/>
    <mergeCell ref="H220:I220"/>
    <mergeCell ref="E222:F222"/>
    <mergeCell ref="E223:F223"/>
    <mergeCell ref="E224:F224"/>
    <mergeCell ref="H226:I226"/>
    <mergeCell ref="E228:F228"/>
    <mergeCell ref="E229:F229"/>
    <mergeCell ref="E230:F230"/>
    <mergeCell ref="H232:I232"/>
    <mergeCell ref="E234:F234"/>
    <mergeCell ref="E235:F235"/>
    <mergeCell ref="E236:F236"/>
    <mergeCell ref="H238:I238"/>
    <mergeCell ref="E240:F240"/>
    <mergeCell ref="E241:F241"/>
    <mergeCell ref="E242:F242"/>
    <mergeCell ref="H244:I244"/>
    <mergeCell ref="E246:F246"/>
    <mergeCell ref="E247:F247"/>
    <mergeCell ref="E248:F248"/>
    <mergeCell ref="E249:F249"/>
    <mergeCell ref="H251:I251"/>
    <mergeCell ref="E253:F253"/>
    <mergeCell ref="E254:F254"/>
    <mergeCell ref="E255:F255"/>
    <mergeCell ref="E256:F256"/>
    <mergeCell ref="E257:F257"/>
    <mergeCell ref="E258:F258"/>
    <mergeCell ref="H260:I260"/>
    <mergeCell ref="E262:F262"/>
    <mergeCell ref="E263:F263"/>
    <mergeCell ref="E264:F264"/>
    <mergeCell ref="H266:I266"/>
    <mergeCell ref="E268:F268"/>
    <mergeCell ref="E269:F269"/>
    <mergeCell ref="E270:F270"/>
    <mergeCell ref="H272:I272"/>
    <mergeCell ref="E274:F274"/>
    <mergeCell ref="E275:F275"/>
    <mergeCell ref="E276:F276"/>
    <mergeCell ref="H278:I278"/>
    <mergeCell ref="E280:F280"/>
    <mergeCell ref="E281:F281"/>
    <mergeCell ref="E282:F282"/>
    <mergeCell ref="H284:I284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H297:I297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H310:I310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H322:I322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H334:I334"/>
    <mergeCell ref="E336:F336"/>
    <mergeCell ref="E337:F337"/>
    <mergeCell ref="E338:F338"/>
    <mergeCell ref="H340:I340"/>
    <mergeCell ref="E342:F342"/>
    <mergeCell ref="E343:F343"/>
    <mergeCell ref="E344:F344"/>
    <mergeCell ref="H346:I346"/>
    <mergeCell ref="E348:F348"/>
    <mergeCell ref="E349:F349"/>
    <mergeCell ref="E350:F350"/>
    <mergeCell ref="H352:I352"/>
    <mergeCell ref="E354:F354"/>
    <mergeCell ref="E355:F355"/>
    <mergeCell ref="E356:F356"/>
    <mergeCell ref="H358:I358"/>
    <mergeCell ref="E360:F360"/>
    <mergeCell ref="E361:F361"/>
    <mergeCell ref="E362:F362"/>
    <mergeCell ref="H364:I364"/>
    <mergeCell ref="E366:F366"/>
    <mergeCell ref="E367:F367"/>
    <mergeCell ref="E368:F368"/>
    <mergeCell ref="H370:I370"/>
    <mergeCell ref="E372:F372"/>
    <mergeCell ref="E373:F373"/>
    <mergeCell ref="E374:F374"/>
    <mergeCell ref="H376:I376"/>
    <mergeCell ref="E378:F378"/>
    <mergeCell ref="E379:F379"/>
    <mergeCell ref="E380:F380"/>
    <mergeCell ref="H382:I382"/>
    <mergeCell ref="E384:F384"/>
    <mergeCell ref="E385:F385"/>
    <mergeCell ref="E386:F386"/>
    <mergeCell ref="H388:I388"/>
    <mergeCell ref="E390:F390"/>
    <mergeCell ref="E391:F391"/>
    <mergeCell ref="E392:F392"/>
    <mergeCell ref="H394:I394"/>
    <mergeCell ref="E396:F396"/>
    <mergeCell ref="E397:F397"/>
    <mergeCell ref="E398:F398"/>
    <mergeCell ref="H400:I400"/>
    <mergeCell ref="E402:F402"/>
    <mergeCell ref="E403:F403"/>
    <mergeCell ref="E404:F404"/>
    <mergeCell ref="H406:I406"/>
    <mergeCell ref="E408:F408"/>
    <mergeCell ref="E409:F409"/>
    <mergeCell ref="E410:F410"/>
    <mergeCell ref="E411:F411"/>
    <mergeCell ref="E412:F412"/>
    <mergeCell ref="H414:I414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H427:I427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H439:I439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A462:J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H483:I483"/>
    <mergeCell ref="E485:F485"/>
    <mergeCell ref="E486:F486"/>
    <mergeCell ref="E487:F487"/>
    <mergeCell ref="E488:F488"/>
    <mergeCell ref="E489:F489"/>
    <mergeCell ref="H491:I491"/>
    <mergeCell ref="E493:F493"/>
    <mergeCell ref="E494:F494"/>
    <mergeCell ref="E495:F495"/>
    <mergeCell ref="E496:F496"/>
    <mergeCell ref="E497:F497"/>
    <mergeCell ref="H499:I499"/>
    <mergeCell ref="E501:F501"/>
    <mergeCell ref="E502:F502"/>
    <mergeCell ref="E503:F503"/>
    <mergeCell ref="E504:F504"/>
    <mergeCell ref="E505:F505"/>
    <mergeCell ref="E506:F506"/>
    <mergeCell ref="E507:F507"/>
    <mergeCell ref="H509:I509"/>
    <mergeCell ref="E511:F511"/>
    <mergeCell ref="E512:F512"/>
    <mergeCell ref="E513:F513"/>
    <mergeCell ref="H515:I515"/>
    <mergeCell ref="E517:F517"/>
    <mergeCell ref="E518:F518"/>
    <mergeCell ref="E519:F519"/>
    <mergeCell ref="H521:I521"/>
    <mergeCell ref="E523:F523"/>
    <mergeCell ref="E524:F524"/>
    <mergeCell ref="E525:F525"/>
    <mergeCell ref="H527:I527"/>
    <mergeCell ref="E529:F529"/>
    <mergeCell ref="E530:F530"/>
    <mergeCell ref="E531:F531"/>
    <mergeCell ref="H533:I533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H546:I546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H559:I559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H572:I572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H585:I585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H598:I598"/>
    <mergeCell ref="E600:F600"/>
    <mergeCell ref="E601:F601"/>
    <mergeCell ref="E602:F602"/>
    <mergeCell ref="E603:F603"/>
    <mergeCell ref="H605:I605"/>
    <mergeCell ref="E607:F607"/>
    <mergeCell ref="E608:F608"/>
    <mergeCell ref="E609:F609"/>
    <mergeCell ref="E610:F610"/>
    <mergeCell ref="E611:F611"/>
    <mergeCell ref="E612:F612"/>
    <mergeCell ref="H614:I614"/>
    <mergeCell ref="E616:F616"/>
    <mergeCell ref="E617:F617"/>
    <mergeCell ref="E618:F618"/>
    <mergeCell ref="H620:I620"/>
    <mergeCell ref="E622:F622"/>
    <mergeCell ref="E623:F623"/>
    <mergeCell ref="E624:F624"/>
    <mergeCell ref="H626:I626"/>
    <mergeCell ref="E628:F628"/>
    <mergeCell ref="E629:F629"/>
    <mergeCell ref="E630:F630"/>
    <mergeCell ref="H632:I632"/>
    <mergeCell ref="E634:F634"/>
    <mergeCell ref="E635:F635"/>
    <mergeCell ref="E636:F636"/>
    <mergeCell ref="H638:I638"/>
    <mergeCell ref="E640:F640"/>
    <mergeCell ref="E641:F641"/>
    <mergeCell ref="E642:F642"/>
    <mergeCell ref="E643:F643"/>
    <mergeCell ref="E644:F644"/>
    <mergeCell ref="H646:I646"/>
    <mergeCell ref="E648:F648"/>
    <mergeCell ref="E649:F649"/>
    <mergeCell ref="E650:F650"/>
    <mergeCell ref="H652:I652"/>
    <mergeCell ref="E654:F654"/>
    <mergeCell ref="E655:F655"/>
    <mergeCell ref="E656:F656"/>
    <mergeCell ref="H658:I658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H671:I671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H684:I684"/>
    <mergeCell ref="E686:F686"/>
    <mergeCell ref="E687:F687"/>
    <mergeCell ref="A688:A689"/>
    <mergeCell ref="B688:B689"/>
    <mergeCell ref="C688:C689"/>
    <mergeCell ref="D688:D689"/>
    <mergeCell ref="E688:E689"/>
    <mergeCell ref="F688:G688"/>
    <mergeCell ref="H688:I688"/>
    <mergeCell ref="J688:J689"/>
    <mergeCell ref="E691:F691"/>
    <mergeCell ref="E692:F692"/>
    <mergeCell ref="E693:F693"/>
    <mergeCell ref="A694:J694"/>
    <mergeCell ref="A695:A696"/>
    <mergeCell ref="B695:B696"/>
    <mergeCell ref="C695:C696"/>
    <mergeCell ref="D695:D696"/>
    <mergeCell ref="E695:E696"/>
    <mergeCell ref="F695:G695"/>
    <mergeCell ref="H695:I695"/>
    <mergeCell ref="J695:J696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E707:F707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A724:C724"/>
    <mergeCell ref="F724:G724"/>
    <mergeCell ref="H724:J724"/>
    <mergeCell ref="A726:J726"/>
    <mergeCell ref="A727:J727"/>
    <mergeCell ref="E716:F716"/>
    <mergeCell ref="E717:F717"/>
    <mergeCell ref="H719:I719"/>
    <mergeCell ref="A722:C722"/>
    <mergeCell ref="F722:G722"/>
    <mergeCell ref="H722:J722"/>
    <mergeCell ref="A723:C723"/>
    <mergeCell ref="F723:G723"/>
    <mergeCell ref="H723:J723"/>
  </mergeCells>
  <pageMargins left="0.5" right="0.5" top="1" bottom="1" header="0.5" footer="0.5"/>
  <pageSetup paperSize="9" scale="71" fitToHeight="0" orientation="landscape" r:id="rId1"/>
  <headerFooter>
    <oddHeader>&amp;L &amp;C &amp;R</oddHeader>
    <oddFooter>&amp;L &amp;C &amp;R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DFCF-B501-4BDD-B032-021B1C464F41}">
  <sheetPr>
    <pageSetUpPr fitToPage="1"/>
  </sheetPr>
  <dimension ref="A1:F44"/>
  <sheetViews>
    <sheetView showGridLines="0" view="pageBreakPreview" topLeftCell="A19" zoomScale="60" zoomScaleNormal="100" workbookViewId="0">
      <selection activeCell="K7" sqref="K7"/>
    </sheetView>
  </sheetViews>
  <sheetFormatPr defaultRowHeight="15" customHeight="1" x14ac:dyDescent="0.3"/>
  <cols>
    <col min="1" max="1" width="10.796875" style="99" bestFit="1" customWidth="1"/>
    <col min="2" max="2" width="95.69921875" style="99" customWidth="1"/>
    <col min="3" max="6" width="15" style="99" bestFit="1" customWidth="1"/>
    <col min="7" max="16384" width="8.796875" style="99"/>
  </cols>
  <sheetData>
    <row r="1" spans="1:6" ht="15" customHeight="1" x14ac:dyDescent="0.3">
      <c r="A1" s="175" t="s">
        <v>905</v>
      </c>
      <c r="B1" s="175"/>
      <c r="C1" s="175"/>
      <c r="D1" s="175"/>
      <c r="E1" s="175"/>
      <c r="F1" s="175"/>
    </row>
    <row r="2" spans="1:6" ht="15" customHeight="1" x14ac:dyDescent="0.3">
      <c r="A2" s="175" t="str">
        <f>'Resumo do Orçamento'!D2</f>
        <v>PAVIMENTAÇÃO EM PARALELEPÍPEDO EM VIAS PÚBLICAS NA ZONA URBANA E RURAL DO MUNICÍPIO DE NAZÁRIA-PI</v>
      </c>
      <c r="B2" s="175"/>
      <c r="C2" s="175"/>
      <c r="D2" s="175"/>
      <c r="E2" s="175"/>
      <c r="F2" s="175"/>
    </row>
    <row r="3" spans="1:6" ht="15" customHeight="1" x14ac:dyDescent="0.3">
      <c r="A3" s="175" t="s">
        <v>837</v>
      </c>
      <c r="B3" s="175"/>
      <c r="C3" s="175"/>
      <c r="D3" s="175"/>
      <c r="E3" s="175"/>
      <c r="F3" s="175"/>
    </row>
    <row r="5" spans="1:6" ht="15" customHeight="1" x14ac:dyDescent="0.3">
      <c r="A5" s="98" t="s">
        <v>838</v>
      </c>
      <c r="B5" s="100" t="s">
        <v>906</v>
      </c>
      <c r="C5" s="98" t="s">
        <v>839</v>
      </c>
      <c r="D5" s="110">
        <f>C43</f>
        <v>0.97959999999999992</v>
      </c>
      <c r="E5" s="98" t="s">
        <v>840</v>
      </c>
      <c r="F5" s="101">
        <f>BDI</f>
        <v>25.619999999999997</v>
      </c>
    </row>
    <row r="6" spans="1:6" ht="15" customHeight="1" x14ac:dyDescent="0.3">
      <c r="A6" s="176" t="s">
        <v>841</v>
      </c>
      <c r="B6" s="176" t="s">
        <v>842</v>
      </c>
      <c r="C6" s="173" t="s">
        <v>843</v>
      </c>
      <c r="D6" s="174"/>
      <c r="E6" s="173" t="s">
        <v>844</v>
      </c>
      <c r="F6" s="174"/>
    </row>
    <row r="7" spans="1:6" ht="15" customHeight="1" x14ac:dyDescent="0.3">
      <c r="A7" s="177"/>
      <c r="B7" s="177"/>
      <c r="C7" s="102" t="s">
        <v>845</v>
      </c>
      <c r="D7" s="102" t="s">
        <v>846</v>
      </c>
      <c r="E7" s="102" t="s">
        <v>845</v>
      </c>
      <c r="F7" s="102" t="s">
        <v>846</v>
      </c>
    </row>
    <row r="8" spans="1:6" ht="15" customHeight="1" x14ac:dyDescent="0.3">
      <c r="A8" s="173" t="s">
        <v>739</v>
      </c>
      <c r="B8" s="178"/>
      <c r="C8" s="178"/>
      <c r="D8" s="178"/>
      <c r="E8" s="178"/>
      <c r="F8" s="174"/>
    </row>
    <row r="9" spans="1:6" ht="15" customHeight="1" x14ac:dyDescent="0.3">
      <c r="A9" s="103" t="s">
        <v>847</v>
      </c>
      <c r="B9" s="103" t="s">
        <v>848</v>
      </c>
      <c r="C9" s="104">
        <v>0.1</v>
      </c>
      <c r="D9" s="104">
        <v>0.1</v>
      </c>
      <c r="E9" s="104">
        <v>0.2</v>
      </c>
      <c r="F9" s="104">
        <v>0.2</v>
      </c>
    </row>
    <row r="10" spans="1:6" ht="15" customHeight="1" x14ac:dyDescent="0.3">
      <c r="A10" s="103" t="s">
        <v>849</v>
      </c>
      <c r="B10" s="103" t="s">
        <v>850</v>
      </c>
      <c r="C10" s="104">
        <v>1.4999999999999999E-2</v>
      </c>
      <c r="D10" s="104">
        <v>1.4999999999999999E-2</v>
      </c>
      <c r="E10" s="104">
        <v>1.4999999999999999E-2</v>
      </c>
      <c r="F10" s="104">
        <v>1.4999999999999999E-2</v>
      </c>
    </row>
    <row r="11" spans="1:6" ht="15" customHeight="1" x14ac:dyDescent="0.3">
      <c r="A11" s="103" t="s">
        <v>851</v>
      </c>
      <c r="B11" s="103" t="s">
        <v>852</v>
      </c>
      <c r="C11" s="104">
        <v>0.01</v>
      </c>
      <c r="D11" s="104">
        <v>0.01</v>
      </c>
      <c r="E11" s="104">
        <v>0.01</v>
      </c>
      <c r="F11" s="104">
        <v>0.01</v>
      </c>
    </row>
    <row r="12" spans="1:6" ht="15" customHeight="1" x14ac:dyDescent="0.3">
      <c r="A12" s="103" t="s">
        <v>853</v>
      </c>
      <c r="B12" s="103" t="s">
        <v>854</v>
      </c>
      <c r="C12" s="104">
        <v>2E-3</v>
      </c>
      <c r="D12" s="104">
        <v>2E-3</v>
      </c>
      <c r="E12" s="104">
        <v>2E-3</v>
      </c>
      <c r="F12" s="104">
        <v>2E-3</v>
      </c>
    </row>
    <row r="13" spans="1:6" ht="15" customHeight="1" x14ac:dyDescent="0.3">
      <c r="A13" s="103" t="s">
        <v>855</v>
      </c>
      <c r="B13" s="103" t="s">
        <v>856</v>
      </c>
      <c r="C13" s="104">
        <v>6.0000000000000001E-3</v>
      </c>
      <c r="D13" s="104">
        <v>6.0000000000000001E-3</v>
      </c>
      <c r="E13" s="104">
        <v>6.0000000000000001E-3</v>
      </c>
      <c r="F13" s="104">
        <v>6.0000000000000001E-3</v>
      </c>
    </row>
    <row r="14" spans="1:6" ht="15" customHeight="1" x14ac:dyDescent="0.3">
      <c r="A14" s="103" t="s">
        <v>857</v>
      </c>
      <c r="B14" s="103" t="s">
        <v>858</v>
      </c>
      <c r="C14" s="104">
        <v>2.5000000000000001E-2</v>
      </c>
      <c r="D14" s="104">
        <v>2.5000000000000001E-2</v>
      </c>
      <c r="E14" s="104">
        <v>2.5000000000000001E-2</v>
      </c>
      <c r="F14" s="104">
        <v>2.5000000000000001E-2</v>
      </c>
    </row>
    <row r="15" spans="1:6" ht="15" customHeight="1" x14ac:dyDescent="0.3">
      <c r="A15" s="103" t="s">
        <v>859</v>
      </c>
      <c r="B15" s="103" t="s">
        <v>860</v>
      </c>
      <c r="C15" s="104">
        <v>0.03</v>
      </c>
      <c r="D15" s="104">
        <v>0.03</v>
      </c>
      <c r="E15" s="104">
        <v>0.03</v>
      </c>
      <c r="F15" s="104">
        <v>0.03</v>
      </c>
    </row>
    <row r="16" spans="1:6" ht="15" customHeight="1" x14ac:dyDescent="0.3">
      <c r="A16" s="103" t="s">
        <v>861</v>
      </c>
      <c r="B16" s="103" t="s">
        <v>862</v>
      </c>
      <c r="C16" s="104">
        <v>0.08</v>
      </c>
      <c r="D16" s="104">
        <v>0.08</v>
      </c>
      <c r="E16" s="104">
        <v>0.08</v>
      </c>
      <c r="F16" s="104">
        <v>0.08</v>
      </c>
    </row>
    <row r="17" spans="1:6" ht="15" customHeight="1" x14ac:dyDescent="0.3">
      <c r="A17" s="103" t="s">
        <v>863</v>
      </c>
      <c r="B17" s="103" t="s">
        <v>864</v>
      </c>
      <c r="C17" s="104">
        <v>0</v>
      </c>
      <c r="D17" s="104">
        <v>0</v>
      </c>
      <c r="E17" s="104">
        <v>0</v>
      </c>
      <c r="F17" s="104">
        <v>0</v>
      </c>
    </row>
    <row r="18" spans="1:6" ht="15" customHeight="1" x14ac:dyDescent="0.3">
      <c r="A18" s="103" t="s">
        <v>241</v>
      </c>
      <c r="B18" s="103" t="s">
        <v>821</v>
      </c>
      <c r="C18" s="104">
        <f>SUM(C9:C17)</f>
        <v>0.26800000000000002</v>
      </c>
      <c r="D18" s="104">
        <f>SUM(D9:D17)</f>
        <v>0.26800000000000002</v>
      </c>
      <c r="E18" s="104">
        <f>SUM(E9:E17)</f>
        <v>0.36800000000000005</v>
      </c>
      <c r="F18" s="104">
        <f>SUM(F9:F17)</f>
        <v>0.36800000000000005</v>
      </c>
    </row>
    <row r="19" spans="1:6" ht="15" customHeight="1" x14ac:dyDescent="0.3">
      <c r="A19" s="173" t="s">
        <v>744</v>
      </c>
      <c r="B19" s="178"/>
      <c r="C19" s="178"/>
      <c r="D19" s="178"/>
      <c r="E19" s="178"/>
      <c r="F19" s="174"/>
    </row>
    <row r="20" spans="1:6" ht="15" customHeight="1" x14ac:dyDescent="0.3">
      <c r="A20" s="103" t="s">
        <v>865</v>
      </c>
      <c r="B20" s="103" t="s">
        <v>866</v>
      </c>
      <c r="C20" s="104">
        <v>0.1767</v>
      </c>
      <c r="D20" s="103" t="s">
        <v>867</v>
      </c>
      <c r="E20" s="104">
        <v>0.1767</v>
      </c>
      <c r="F20" s="103" t="s">
        <v>867</v>
      </c>
    </row>
    <row r="21" spans="1:6" ht="15" customHeight="1" x14ac:dyDescent="0.3">
      <c r="A21" s="103" t="s">
        <v>868</v>
      </c>
      <c r="B21" s="103" t="s">
        <v>869</v>
      </c>
      <c r="C21" s="104">
        <v>3.9199999999999999E-2</v>
      </c>
      <c r="D21" s="103" t="s">
        <v>867</v>
      </c>
      <c r="E21" s="104">
        <v>3.9199999999999999E-2</v>
      </c>
      <c r="F21" s="103" t="s">
        <v>867</v>
      </c>
    </row>
    <row r="22" spans="1:6" ht="15" customHeight="1" x14ac:dyDescent="0.3">
      <c r="A22" s="103" t="s">
        <v>870</v>
      </c>
      <c r="B22" s="103" t="s">
        <v>871</v>
      </c>
      <c r="C22" s="104">
        <v>8.8000000000000005E-3</v>
      </c>
      <c r="D22" s="104">
        <v>6.7000000000000002E-3</v>
      </c>
      <c r="E22" s="104">
        <v>8.8000000000000005E-3</v>
      </c>
      <c r="F22" s="104">
        <v>6.7000000000000002E-3</v>
      </c>
    </row>
    <row r="23" spans="1:6" ht="15" customHeight="1" x14ac:dyDescent="0.3">
      <c r="A23" s="103" t="s">
        <v>872</v>
      </c>
      <c r="B23" s="103" t="s">
        <v>873</v>
      </c>
      <c r="C23" s="104">
        <v>0.10929999999999999</v>
      </c>
      <c r="D23" s="104">
        <v>8.3099999999999993E-2</v>
      </c>
      <c r="E23" s="104">
        <v>0.10929999999999999</v>
      </c>
      <c r="F23" s="104">
        <v>8.3099999999999993E-2</v>
      </c>
    </row>
    <row r="24" spans="1:6" ht="15" customHeight="1" x14ac:dyDescent="0.3">
      <c r="A24" s="103" t="s">
        <v>874</v>
      </c>
      <c r="B24" s="103" t="s">
        <v>875</v>
      </c>
      <c r="C24" s="104">
        <v>6.9999999999999999E-4</v>
      </c>
      <c r="D24" s="104">
        <v>5.0000000000000001E-4</v>
      </c>
      <c r="E24" s="104">
        <v>6.9999999999999999E-4</v>
      </c>
      <c r="F24" s="104">
        <v>5.0000000000000001E-4</v>
      </c>
    </row>
    <row r="25" spans="1:6" ht="15" customHeight="1" x14ac:dyDescent="0.3">
      <c r="A25" s="103" t="s">
        <v>876</v>
      </c>
      <c r="B25" s="103" t="s">
        <v>877</v>
      </c>
      <c r="C25" s="104">
        <v>7.3000000000000001E-3</v>
      </c>
      <c r="D25" s="104">
        <v>5.5999999999999999E-3</v>
      </c>
      <c r="E25" s="104">
        <v>7.3000000000000001E-3</v>
      </c>
      <c r="F25" s="104">
        <v>5.5999999999999999E-3</v>
      </c>
    </row>
    <row r="26" spans="1:6" ht="15" customHeight="1" x14ac:dyDescent="0.3">
      <c r="A26" s="103" t="s">
        <v>878</v>
      </c>
      <c r="B26" s="103" t="s">
        <v>879</v>
      </c>
      <c r="C26" s="104">
        <v>1.24E-2</v>
      </c>
      <c r="D26" s="103" t="s">
        <v>867</v>
      </c>
      <c r="E26" s="104">
        <v>1.24E-2</v>
      </c>
      <c r="F26" s="103" t="s">
        <v>867</v>
      </c>
    </row>
    <row r="27" spans="1:6" ht="15" customHeight="1" x14ac:dyDescent="0.3">
      <c r="A27" s="103" t="s">
        <v>880</v>
      </c>
      <c r="B27" s="103" t="s">
        <v>881</v>
      </c>
      <c r="C27" s="104">
        <v>2.9999999999999997E-4</v>
      </c>
      <c r="D27" s="104">
        <v>2.0000000000000001E-4</v>
      </c>
      <c r="E27" s="104">
        <v>2.9999999999999997E-4</v>
      </c>
      <c r="F27" s="104">
        <v>2.0000000000000001E-4</v>
      </c>
    </row>
    <row r="28" spans="1:6" ht="15" customHeight="1" x14ac:dyDescent="0.3">
      <c r="A28" s="103" t="s">
        <v>882</v>
      </c>
      <c r="B28" s="103" t="s">
        <v>883</v>
      </c>
      <c r="C28" s="104">
        <v>0.1152</v>
      </c>
      <c r="D28" s="104">
        <v>8.77E-2</v>
      </c>
      <c r="E28" s="104">
        <v>0.1152</v>
      </c>
      <c r="F28" s="104">
        <v>8.77E-2</v>
      </c>
    </row>
    <row r="29" spans="1:6" ht="15" customHeight="1" x14ac:dyDescent="0.3">
      <c r="A29" s="103" t="s">
        <v>884</v>
      </c>
      <c r="B29" s="103" t="s">
        <v>885</v>
      </c>
      <c r="C29" s="104">
        <v>4.0000000000000002E-4</v>
      </c>
      <c r="D29" s="104">
        <v>2.9999999999999997E-4</v>
      </c>
      <c r="E29" s="104">
        <v>4.0000000000000002E-4</v>
      </c>
      <c r="F29" s="104">
        <v>2.9999999999999997E-4</v>
      </c>
    </row>
    <row r="30" spans="1:6" ht="15" customHeight="1" x14ac:dyDescent="0.3">
      <c r="A30" s="103" t="s">
        <v>886</v>
      </c>
      <c r="B30" s="103" t="s">
        <v>821</v>
      </c>
      <c r="C30" s="104">
        <f>SUM(C20:C29)</f>
        <v>0.4703</v>
      </c>
      <c r="D30" s="104">
        <f>SUM(D20:D29)</f>
        <v>0.18409999999999999</v>
      </c>
      <c r="E30" s="104">
        <f>SUM(E20:E29)</f>
        <v>0.4703</v>
      </c>
      <c r="F30" s="104">
        <f>SUM(F20:F29)</f>
        <v>0.18409999999999999</v>
      </c>
    </row>
    <row r="31" spans="1:6" ht="15" customHeight="1" x14ac:dyDescent="0.3">
      <c r="A31" s="173" t="s">
        <v>748</v>
      </c>
      <c r="B31" s="178"/>
      <c r="C31" s="178"/>
      <c r="D31" s="178"/>
      <c r="E31" s="178"/>
      <c r="F31" s="174"/>
    </row>
    <row r="32" spans="1:6" ht="15" customHeight="1" x14ac:dyDescent="0.3">
      <c r="A32" s="103" t="s">
        <v>887</v>
      </c>
      <c r="B32" s="103" t="s">
        <v>888</v>
      </c>
      <c r="C32" s="104">
        <v>6.0199999999999997E-2</v>
      </c>
      <c r="D32" s="104">
        <v>4.58E-2</v>
      </c>
      <c r="E32" s="104">
        <v>6.0199999999999997E-2</v>
      </c>
      <c r="F32" s="104">
        <v>4.58E-2</v>
      </c>
    </row>
    <row r="33" spans="1:6" ht="15" customHeight="1" x14ac:dyDescent="0.3">
      <c r="A33" s="103" t="s">
        <v>889</v>
      </c>
      <c r="B33" s="103" t="s">
        <v>890</v>
      </c>
      <c r="C33" s="104">
        <v>1.6000000000000001E-3</v>
      </c>
      <c r="D33" s="104">
        <v>1.1999999999999999E-3</v>
      </c>
      <c r="E33" s="104">
        <v>1.6000000000000001E-3</v>
      </c>
      <c r="F33" s="104">
        <v>1.1999999999999999E-3</v>
      </c>
    </row>
    <row r="34" spans="1:6" ht="15" customHeight="1" x14ac:dyDescent="0.3">
      <c r="A34" s="103" t="s">
        <v>891</v>
      </c>
      <c r="B34" s="103" t="s">
        <v>892</v>
      </c>
      <c r="C34" s="104">
        <v>2.8400000000000002E-2</v>
      </c>
      <c r="D34" s="104">
        <v>2.1600000000000001E-2</v>
      </c>
      <c r="E34" s="104">
        <v>2.8400000000000002E-2</v>
      </c>
      <c r="F34" s="104">
        <v>2.1600000000000001E-2</v>
      </c>
    </row>
    <row r="35" spans="1:6" ht="15" customHeight="1" x14ac:dyDescent="0.3">
      <c r="A35" s="103" t="s">
        <v>893</v>
      </c>
      <c r="B35" s="103" t="s">
        <v>894</v>
      </c>
      <c r="C35" s="104">
        <v>2.5700000000000001E-2</v>
      </c>
      <c r="D35" s="104">
        <v>1.95E-2</v>
      </c>
      <c r="E35" s="104">
        <v>2.5700000000000001E-2</v>
      </c>
      <c r="F35" s="104">
        <v>1.95E-2</v>
      </c>
    </row>
    <row r="36" spans="1:6" ht="15" customHeight="1" x14ac:dyDescent="0.3">
      <c r="A36" s="103" t="s">
        <v>895</v>
      </c>
      <c r="B36" s="103" t="s">
        <v>896</v>
      </c>
      <c r="C36" s="104">
        <v>5.1000000000000004E-3</v>
      </c>
      <c r="D36" s="104">
        <v>3.8999999999999998E-3</v>
      </c>
      <c r="E36" s="104">
        <v>5.1000000000000004E-3</v>
      </c>
      <c r="F36" s="104">
        <v>3.8999999999999998E-3</v>
      </c>
    </row>
    <row r="37" spans="1:6" ht="15" customHeight="1" x14ac:dyDescent="0.3">
      <c r="A37" s="103" t="s">
        <v>897</v>
      </c>
      <c r="B37" s="103" t="s">
        <v>821</v>
      </c>
      <c r="C37" s="104">
        <f>SUM(C32:C36)</f>
        <v>0.121</v>
      </c>
      <c r="D37" s="104">
        <f>SUM(D32:D36)</f>
        <v>9.1999999999999998E-2</v>
      </c>
      <c r="E37" s="104">
        <f>SUM(E32:E36)</f>
        <v>0.121</v>
      </c>
      <c r="F37" s="104">
        <f>SUM(F32:F36)</f>
        <v>9.1999999999999998E-2</v>
      </c>
    </row>
    <row r="38" spans="1:6" ht="15" customHeight="1" x14ac:dyDescent="0.3">
      <c r="A38" s="173" t="s">
        <v>752</v>
      </c>
      <c r="B38" s="178"/>
      <c r="C38" s="178"/>
      <c r="D38" s="178"/>
      <c r="E38" s="178"/>
      <c r="F38" s="174"/>
    </row>
    <row r="39" spans="1:6" ht="15" customHeight="1" x14ac:dyDescent="0.3">
      <c r="A39" s="103" t="s">
        <v>898</v>
      </c>
      <c r="B39" s="99" t="s">
        <v>899</v>
      </c>
      <c r="C39" s="104">
        <v>0.11509999999999999</v>
      </c>
      <c r="D39" s="104">
        <v>4.1000000000000002E-2</v>
      </c>
      <c r="E39" s="104">
        <v>0.1731</v>
      </c>
      <c r="F39" s="104">
        <v>6.7699999999999996E-2</v>
      </c>
    </row>
    <row r="40" spans="1:6" ht="42" customHeight="1" x14ac:dyDescent="0.3">
      <c r="A40" s="103" t="s">
        <v>900</v>
      </c>
      <c r="B40" s="105" t="s">
        <v>901</v>
      </c>
      <c r="C40" s="104">
        <v>5.1999999999999998E-3</v>
      </c>
      <c r="D40" s="104">
        <v>4.0000000000000001E-3</v>
      </c>
      <c r="E40" s="104">
        <v>5.4000000000000003E-3</v>
      </c>
      <c r="F40" s="104">
        <v>4.1000000000000003E-3</v>
      </c>
    </row>
    <row r="41" spans="1:6" ht="15" customHeight="1" x14ac:dyDescent="0.3">
      <c r="A41" s="103" t="s">
        <v>902</v>
      </c>
      <c r="B41" s="103" t="s">
        <v>821</v>
      </c>
      <c r="C41" s="104">
        <f>SUM(C39:C40)</f>
        <v>0.12029999999999999</v>
      </c>
      <c r="D41" s="104">
        <f>SUM(D39:D40)</f>
        <v>4.4999999999999998E-2</v>
      </c>
      <c r="E41" s="104">
        <f>SUM(E39:E40)</f>
        <v>0.17849999999999999</v>
      </c>
      <c r="F41" s="104">
        <f>SUM(F39:F40)</f>
        <v>7.1800000000000003E-2</v>
      </c>
    </row>
    <row r="42" spans="1:6" ht="15" customHeight="1" x14ac:dyDescent="0.3">
      <c r="A42" s="173" t="s">
        <v>903</v>
      </c>
      <c r="B42" s="178"/>
      <c r="C42" s="178"/>
      <c r="D42" s="178"/>
      <c r="E42" s="178"/>
      <c r="F42" s="174"/>
    </row>
    <row r="43" spans="1:6" ht="15" customHeight="1" x14ac:dyDescent="0.3">
      <c r="A43" s="173" t="s">
        <v>821</v>
      </c>
      <c r="B43" s="174"/>
      <c r="C43" s="106">
        <f>SUM(C18,C30,C37,C41)</f>
        <v>0.97959999999999992</v>
      </c>
      <c r="D43" s="106">
        <f>SUM(D18,D30,D37,D41)</f>
        <v>0.58910000000000007</v>
      </c>
      <c r="E43" s="106">
        <f>SUM(E18,E30,E37,E41)</f>
        <v>1.1377999999999999</v>
      </c>
      <c r="F43" s="106">
        <f>SUM(F18,F30,F37,F41)</f>
        <v>0.71589999999999998</v>
      </c>
    </row>
    <row r="44" spans="1:6" ht="15" customHeight="1" x14ac:dyDescent="0.3">
      <c r="A44" s="107" t="s">
        <v>904</v>
      </c>
    </row>
  </sheetData>
  <mergeCells count="13">
    <mergeCell ref="A43:B43"/>
    <mergeCell ref="A1:F1"/>
    <mergeCell ref="A2:F2"/>
    <mergeCell ref="A3:F3"/>
    <mergeCell ref="A6:A7"/>
    <mergeCell ref="B6:B7"/>
    <mergeCell ref="C6:D6"/>
    <mergeCell ref="E6:F6"/>
    <mergeCell ref="A8:F8"/>
    <mergeCell ref="A19:F19"/>
    <mergeCell ref="A31:F31"/>
    <mergeCell ref="A38:F38"/>
    <mergeCell ref="A42:F42"/>
  </mergeCells>
  <pageMargins left="0.78740157480314965" right="0.39370078740157483" top="1.1811023622047245" bottom="0.78740157480314965" header="0.31496062992125984" footer="0.31496062992125984"/>
  <pageSetup paperSize="9" scale="49" fitToHeight="0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05"/>
  <sheetViews>
    <sheetView showWhiteSpace="0" view="pageBreakPreview" topLeftCell="A22" zoomScale="60" zoomScaleNormal="70" workbookViewId="0">
      <selection activeCell="N102" sqref="N102:P102"/>
    </sheetView>
  </sheetViews>
  <sheetFormatPr defaultRowHeight="13.8" x14ac:dyDescent="0.25"/>
  <cols>
    <col min="1" max="2" width="10" bestFit="1" customWidth="1"/>
    <col min="3" max="3" width="25" bestFit="1" customWidth="1"/>
    <col min="4" max="4" width="60" bestFit="1" customWidth="1"/>
    <col min="5" max="5" width="25" bestFit="1" customWidth="1"/>
    <col min="6" max="6" width="10" bestFit="1" customWidth="1"/>
    <col min="7" max="17" width="13" bestFit="1" customWidth="1"/>
    <col min="18" max="18" width="15" bestFit="1" customWidth="1"/>
  </cols>
  <sheetData>
    <row r="1" spans="1:18" x14ac:dyDescent="0.25">
      <c r="A1" s="1"/>
      <c r="B1" s="1"/>
      <c r="C1" s="1"/>
      <c r="D1" s="1" t="s">
        <v>0</v>
      </c>
      <c r="E1" s="116" t="s">
        <v>1</v>
      </c>
      <c r="F1" s="116" t="s">
        <v>2</v>
      </c>
      <c r="G1" s="116"/>
      <c r="H1" s="116"/>
      <c r="I1" s="116" t="s">
        <v>3</v>
      </c>
      <c r="J1" s="116"/>
      <c r="K1" s="116"/>
      <c r="L1" s="116"/>
      <c r="M1" s="118"/>
      <c r="N1" s="118"/>
      <c r="O1" s="118"/>
      <c r="P1" s="118"/>
    </row>
    <row r="2" spans="1:18" ht="79.95" customHeight="1" x14ac:dyDescent="0.25">
      <c r="A2" s="33"/>
      <c r="B2" s="33"/>
      <c r="C2" s="33"/>
      <c r="D2" s="33" t="s">
        <v>4</v>
      </c>
      <c r="E2" s="113" t="s">
        <v>5</v>
      </c>
      <c r="F2" s="113" t="s">
        <v>6</v>
      </c>
      <c r="G2" s="113"/>
      <c r="H2" s="113"/>
      <c r="I2" s="113" t="s">
        <v>7</v>
      </c>
      <c r="J2" s="113"/>
      <c r="K2" s="113"/>
      <c r="L2" s="113"/>
      <c r="M2" s="118"/>
      <c r="N2" s="118"/>
      <c r="O2" s="118"/>
      <c r="P2" s="118"/>
    </row>
    <row r="3" spans="1:18" x14ac:dyDescent="0.25">
      <c r="A3" s="117" t="s">
        <v>535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1:18" ht="19.95" customHeight="1" x14ac:dyDescent="0.25">
      <c r="A4" s="168" t="s">
        <v>28</v>
      </c>
      <c r="B4" s="115" t="s">
        <v>29</v>
      </c>
      <c r="C4" s="115" t="s">
        <v>536</v>
      </c>
      <c r="D4" s="115" t="s">
        <v>10</v>
      </c>
      <c r="E4" s="115" t="s">
        <v>136</v>
      </c>
      <c r="F4" s="3" t="s">
        <v>30</v>
      </c>
      <c r="G4" s="169" t="s">
        <v>243</v>
      </c>
      <c r="H4" s="4"/>
      <c r="I4" s="169" t="s">
        <v>537</v>
      </c>
      <c r="J4" s="4"/>
      <c r="K4" s="3" t="s">
        <v>12</v>
      </c>
      <c r="L4" s="168"/>
      <c r="M4" s="168"/>
      <c r="N4" s="168" t="s">
        <v>538</v>
      </c>
      <c r="O4" s="168" t="s">
        <v>539</v>
      </c>
      <c r="P4" s="168" t="s">
        <v>540</v>
      </c>
      <c r="Q4" s="118"/>
      <c r="R4" s="118"/>
    </row>
    <row r="5" spans="1:18" ht="19.95" customHeight="1" x14ac:dyDescent="0.25">
      <c r="A5" s="168"/>
      <c r="B5" s="115"/>
      <c r="C5" s="115"/>
      <c r="D5" s="115"/>
      <c r="E5" s="115"/>
      <c r="F5" s="3"/>
      <c r="G5" s="168" t="s">
        <v>247</v>
      </c>
      <c r="H5" s="4" t="s">
        <v>248</v>
      </c>
      <c r="I5" s="4" t="s">
        <v>247</v>
      </c>
      <c r="J5" s="4" t="s">
        <v>248</v>
      </c>
      <c r="K5" s="4" t="s">
        <v>247</v>
      </c>
      <c r="L5" s="4" t="s">
        <v>248</v>
      </c>
      <c r="M5" s="4" t="s">
        <v>541</v>
      </c>
      <c r="N5" s="168"/>
      <c r="O5" s="168"/>
      <c r="P5" s="168"/>
      <c r="Q5" s="168"/>
      <c r="R5" s="168"/>
    </row>
    <row r="6" spans="1:18" ht="24" customHeight="1" x14ac:dyDescent="0.25">
      <c r="A6" s="19" t="s">
        <v>435</v>
      </c>
      <c r="B6" s="17" t="s">
        <v>37</v>
      </c>
      <c r="C6" s="17"/>
      <c r="D6" s="17" t="s">
        <v>436</v>
      </c>
      <c r="E6" s="17" t="s">
        <v>273</v>
      </c>
      <c r="F6" s="18" t="s">
        <v>143</v>
      </c>
      <c r="G6" s="19">
        <v>849.47121243396396</v>
      </c>
      <c r="H6" s="19" t="s">
        <v>34</v>
      </c>
      <c r="I6" s="20">
        <v>155.75607400000001</v>
      </c>
      <c r="J6" s="19" t="s">
        <v>34</v>
      </c>
      <c r="K6" s="20">
        <v>132310.30102473422</v>
      </c>
      <c r="L6" s="19" t="s">
        <v>34</v>
      </c>
      <c r="M6" s="20">
        <v>132310.30102473422</v>
      </c>
      <c r="N6" s="19" t="s">
        <v>542</v>
      </c>
      <c r="O6" s="20">
        <v>132310.30102473422</v>
      </c>
      <c r="P6" s="19" t="s">
        <v>542</v>
      </c>
    </row>
    <row r="7" spans="1:18" ht="25.95" customHeight="1" x14ac:dyDescent="0.25">
      <c r="A7" s="19" t="s">
        <v>199</v>
      </c>
      <c r="B7" s="17" t="s">
        <v>37</v>
      </c>
      <c r="C7" s="17"/>
      <c r="D7" s="17" t="s">
        <v>200</v>
      </c>
      <c r="E7" s="17" t="s">
        <v>152</v>
      </c>
      <c r="F7" s="18" t="s">
        <v>193</v>
      </c>
      <c r="G7" s="19">
        <v>857.72321849760817</v>
      </c>
      <c r="H7" s="19" t="s">
        <v>34</v>
      </c>
      <c r="I7" s="20">
        <v>122.48925</v>
      </c>
      <c r="J7" s="19" t="s">
        <v>34</v>
      </c>
      <c r="K7" s="20">
        <v>105061.87374135815</v>
      </c>
      <c r="L7" s="19" t="s">
        <v>34</v>
      </c>
      <c r="M7" s="20">
        <v>105061.87374135815</v>
      </c>
      <c r="N7" s="19" t="s">
        <v>543</v>
      </c>
      <c r="O7" s="20">
        <v>237372.17476609236</v>
      </c>
      <c r="P7" s="19" t="s">
        <v>544</v>
      </c>
    </row>
    <row r="8" spans="1:18" ht="25.95" customHeight="1" x14ac:dyDescent="0.25">
      <c r="A8" s="19" t="s">
        <v>211</v>
      </c>
      <c r="B8" s="17" t="s">
        <v>37</v>
      </c>
      <c r="C8" s="17"/>
      <c r="D8" s="17" t="s">
        <v>212</v>
      </c>
      <c r="E8" s="17" t="s">
        <v>152</v>
      </c>
      <c r="F8" s="18" t="s">
        <v>50</v>
      </c>
      <c r="G8" s="19">
        <v>2569.2863585216978</v>
      </c>
      <c r="H8" s="19" t="s">
        <v>34</v>
      </c>
      <c r="I8" s="20">
        <v>38.769418000000002</v>
      </c>
      <c r="J8" s="19" t="s">
        <v>34</v>
      </c>
      <c r="K8" s="20">
        <v>99609.736795225559</v>
      </c>
      <c r="L8" s="19" t="s">
        <v>34</v>
      </c>
      <c r="M8" s="20">
        <v>99609.736795225559</v>
      </c>
      <c r="N8" s="19" t="s">
        <v>545</v>
      </c>
      <c r="O8" s="20">
        <v>336981.91156131792</v>
      </c>
      <c r="P8" s="19" t="s">
        <v>546</v>
      </c>
    </row>
    <row r="9" spans="1:18" ht="24" customHeight="1" x14ac:dyDescent="0.25">
      <c r="A9" s="25" t="s">
        <v>415</v>
      </c>
      <c r="B9" s="23" t="s">
        <v>37</v>
      </c>
      <c r="C9" s="23"/>
      <c r="D9" s="23" t="s">
        <v>416</v>
      </c>
      <c r="E9" s="23" t="s">
        <v>273</v>
      </c>
      <c r="F9" s="24" t="s">
        <v>143</v>
      </c>
      <c r="G9" s="25">
        <v>3025.3553171744584</v>
      </c>
      <c r="H9" s="25" t="s">
        <v>34</v>
      </c>
      <c r="I9" s="26">
        <v>25.364697</v>
      </c>
      <c r="J9" s="25" t="s">
        <v>34</v>
      </c>
      <c r="K9" s="26">
        <v>76737.220937469028</v>
      </c>
      <c r="L9" s="25" t="s">
        <v>34</v>
      </c>
      <c r="M9" s="26">
        <v>76737.220937469028</v>
      </c>
      <c r="N9" s="25" t="s">
        <v>547</v>
      </c>
      <c r="O9" s="26">
        <v>413719.13249878696</v>
      </c>
      <c r="P9" s="25" t="s">
        <v>548</v>
      </c>
    </row>
    <row r="10" spans="1:18" ht="39" customHeight="1" x14ac:dyDescent="0.25">
      <c r="A10" s="25" t="s">
        <v>158</v>
      </c>
      <c r="B10" s="23" t="s">
        <v>37</v>
      </c>
      <c r="C10" s="23"/>
      <c r="D10" s="23" t="s">
        <v>159</v>
      </c>
      <c r="E10" s="23" t="s">
        <v>152</v>
      </c>
      <c r="F10" s="24" t="s">
        <v>39</v>
      </c>
      <c r="G10" s="25">
        <v>52.424509110210344</v>
      </c>
      <c r="H10" s="25" t="s">
        <v>34</v>
      </c>
      <c r="I10" s="26">
        <v>542.72159999999997</v>
      </c>
      <c r="J10" s="25" t="s">
        <v>34</v>
      </c>
      <c r="K10" s="26">
        <v>28451.913463507935</v>
      </c>
      <c r="L10" s="25" t="s">
        <v>34</v>
      </c>
      <c r="M10" s="26">
        <v>28451.913463507935</v>
      </c>
      <c r="N10" s="25" t="s">
        <v>549</v>
      </c>
      <c r="O10" s="26">
        <v>442171.04596229491</v>
      </c>
      <c r="P10" s="25" t="s">
        <v>550</v>
      </c>
    </row>
    <row r="11" spans="1:18" ht="24" customHeight="1" x14ac:dyDescent="0.25">
      <c r="A11" s="25" t="s">
        <v>465</v>
      </c>
      <c r="B11" s="23" t="s">
        <v>42</v>
      </c>
      <c r="C11" s="23"/>
      <c r="D11" s="23" t="s">
        <v>466</v>
      </c>
      <c r="E11" s="23" t="s">
        <v>467</v>
      </c>
      <c r="F11" s="24" t="s">
        <v>468</v>
      </c>
      <c r="G11" s="25">
        <v>338.57495467010847</v>
      </c>
      <c r="H11" s="25" t="s">
        <v>34</v>
      </c>
      <c r="I11" s="26">
        <v>28.8949</v>
      </c>
      <c r="J11" s="25" t="s">
        <v>34</v>
      </c>
      <c r="K11" s="26">
        <v>9783.0894576973187</v>
      </c>
      <c r="L11" s="25" t="s">
        <v>34</v>
      </c>
      <c r="M11" s="26">
        <v>9783.0894576973187</v>
      </c>
      <c r="N11" s="25" t="s">
        <v>551</v>
      </c>
      <c r="O11" s="26">
        <v>451954.13541999221</v>
      </c>
      <c r="P11" s="25" t="s">
        <v>552</v>
      </c>
    </row>
    <row r="12" spans="1:18" ht="24" customHeight="1" x14ac:dyDescent="0.25">
      <c r="A12" s="25" t="s">
        <v>354</v>
      </c>
      <c r="B12" s="23" t="s">
        <v>37</v>
      </c>
      <c r="C12" s="23"/>
      <c r="D12" s="23" t="s">
        <v>355</v>
      </c>
      <c r="E12" s="23" t="s">
        <v>152</v>
      </c>
      <c r="F12" s="24" t="s">
        <v>155</v>
      </c>
      <c r="G12" s="25">
        <v>5338.9563437736706</v>
      </c>
      <c r="H12" s="25" t="s">
        <v>34</v>
      </c>
      <c r="I12" s="26">
        <v>1.3568039999999999</v>
      </c>
      <c r="J12" s="25" t="s">
        <v>34</v>
      </c>
      <c r="K12" s="26">
        <v>7243.9173230574916</v>
      </c>
      <c r="L12" s="25" t="s">
        <v>34</v>
      </c>
      <c r="M12" s="26">
        <v>7243.9173230574916</v>
      </c>
      <c r="N12" s="25" t="s">
        <v>553</v>
      </c>
      <c r="O12" s="26">
        <v>459198.05274304969</v>
      </c>
      <c r="P12" s="25" t="s">
        <v>554</v>
      </c>
    </row>
    <row r="13" spans="1:18" ht="25.95" customHeight="1" x14ac:dyDescent="0.25">
      <c r="A13" s="25" t="s">
        <v>425</v>
      </c>
      <c r="B13" s="23" t="s">
        <v>37</v>
      </c>
      <c r="C13" s="23"/>
      <c r="D13" s="23" t="s">
        <v>426</v>
      </c>
      <c r="E13" s="23" t="s">
        <v>152</v>
      </c>
      <c r="F13" s="24" t="s">
        <v>193</v>
      </c>
      <c r="G13" s="25">
        <v>14.559669021956832</v>
      </c>
      <c r="H13" s="25" t="s">
        <v>34</v>
      </c>
      <c r="I13" s="26">
        <v>326.17316899999997</v>
      </c>
      <c r="J13" s="25" t="s">
        <v>34</v>
      </c>
      <c r="K13" s="26">
        <v>4748.9733844827906</v>
      </c>
      <c r="L13" s="25" t="s">
        <v>34</v>
      </c>
      <c r="M13" s="26">
        <v>4748.9733844827906</v>
      </c>
      <c r="N13" s="25" t="s">
        <v>555</v>
      </c>
      <c r="O13" s="26">
        <v>463947.02612753247</v>
      </c>
      <c r="P13" s="25" t="s">
        <v>556</v>
      </c>
    </row>
    <row r="14" spans="1:18" ht="25.95" customHeight="1" x14ac:dyDescent="0.25">
      <c r="A14" s="25" t="s">
        <v>249</v>
      </c>
      <c r="B14" s="23" t="s">
        <v>86</v>
      </c>
      <c r="C14" s="23"/>
      <c r="D14" s="23" t="s">
        <v>250</v>
      </c>
      <c r="E14" s="23" t="s">
        <v>557</v>
      </c>
      <c r="F14" s="24" t="s">
        <v>143</v>
      </c>
      <c r="G14" s="25">
        <v>11.419484930344687</v>
      </c>
      <c r="H14" s="25">
        <v>0</v>
      </c>
      <c r="I14" s="26">
        <v>401.23734525999998</v>
      </c>
      <c r="J14" s="25">
        <v>94.829499999999996</v>
      </c>
      <c r="K14" s="26">
        <v>4581.9238176880781</v>
      </c>
      <c r="L14" s="25">
        <v>0</v>
      </c>
      <c r="M14" s="26">
        <v>4581.9238176880781</v>
      </c>
      <c r="N14" s="25" t="s">
        <v>558</v>
      </c>
      <c r="O14" s="26">
        <v>468528.94994522055</v>
      </c>
      <c r="P14" s="25" t="s">
        <v>559</v>
      </c>
    </row>
    <row r="15" spans="1:18" ht="25.95" customHeight="1" x14ac:dyDescent="0.25">
      <c r="A15" s="25" t="s">
        <v>218</v>
      </c>
      <c r="B15" s="23" t="s">
        <v>37</v>
      </c>
      <c r="C15" s="23"/>
      <c r="D15" s="23" t="s">
        <v>219</v>
      </c>
      <c r="E15" s="23" t="s">
        <v>152</v>
      </c>
      <c r="F15" s="24" t="s">
        <v>50</v>
      </c>
      <c r="G15" s="25">
        <v>204.86980387340719</v>
      </c>
      <c r="H15" s="25" t="s">
        <v>34</v>
      </c>
      <c r="I15" s="26">
        <v>20.641009</v>
      </c>
      <c r="J15" s="25" t="s">
        <v>34</v>
      </c>
      <c r="K15" s="26">
        <v>4228.7194655792327</v>
      </c>
      <c r="L15" s="25" t="s">
        <v>34</v>
      </c>
      <c r="M15" s="26">
        <v>4228.7194655792327</v>
      </c>
      <c r="N15" s="25" t="s">
        <v>560</v>
      </c>
      <c r="O15" s="26">
        <v>472757.6694107998</v>
      </c>
      <c r="P15" s="25" t="s">
        <v>561</v>
      </c>
    </row>
    <row r="16" spans="1:18" ht="24" customHeight="1" x14ac:dyDescent="0.25">
      <c r="A16" s="31" t="s">
        <v>271</v>
      </c>
      <c r="B16" s="29" t="s">
        <v>96</v>
      </c>
      <c r="C16" s="29"/>
      <c r="D16" s="29" t="s">
        <v>272</v>
      </c>
      <c r="E16" s="29" t="s">
        <v>273</v>
      </c>
      <c r="F16" s="30" t="s">
        <v>274</v>
      </c>
      <c r="G16" s="31">
        <v>210.09491127954368</v>
      </c>
      <c r="H16" s="31" t="s">
        <v>34</v>
      </c>
      <c r="I16" s="32">
        <v>19.585716999999999</v>
      </c>
      <c r="J16" s="31" t="s">
        <v>34</v>
      </c>
      <c r="K16" s="32">
        <v>4114.8594754612504</v>
      </c>
      <c r="L16" s="31" t="s">
        <v>34</v>
      </c>
      <c r="M16" s="32">
        <v>4114.8594754612504</v>
      </c>
      <c r="N16" s="31" t="s">
        <v>562</v>
      </c>
      <c r="O16" s="32">
        <v>476872.52888626105</v>
      </c>
      <c r="P16" s="31" t="s">
        <v>563</v>
      </c>
    </row>
    <row r="17" spans="1:16" ht="25.95" customHeight="1" x14ac:dyDescent="0.25">
      <c r="A17" s="31" t="s">
        <v>209</v>
      </c>
      <c r="B17" s="29" t="s">
        <v>37</v>
      </c>
      <c r="C17" s="29"/>
      <c r="D17" s="29" t="s">
        <v>210</v>
      </c>
      <c r="E17" s="29" t="s">
        <v>152</v>
      </c>
      <c r="F17" s="30" t="s">
        <v>193</v>
      </c>
      <c r="G17" s="31">
        <v>20.82275289603</v>
      </c>
      <c r="H17" s="31" t="s">
        <v>34</v>
      </c>
      <c r="I17" s="32">
        <v>120.918875</v>
      </c>
      <c r="J17" s="31" t="s">
        <v>34</v>
      </c>
      <c r="K17" s="32">
        <v>2517.8638545909394</v>
      </c>
      <c r="L17" s="31" t="s">
        <v>34</v>
      </c>
      <c r="M17" s="32">
        <v>2517.8638545909394</v>
      </c>
      <c r="N17" s="31" t="s">
        <v>564</v>
      </c>
      <c r="O17" s="32">
        <v>479390.39274085202</v>
      </c>
      <c r="P17" s="31" t="s">
        <v>565</v>
      </c>
    </row>
    <row r="18" spans="1:16" ht="24" customHeight="1" x14ac:dyDescent="0.25">
      <c r="A18" s="31" t="s">
        <v>234</v>
      </c>
      <c r="B18" s="29" t="s">
        <v>228</v>
      </c>
      <c r="C18" s="29"/>
      <c r="D18" s="29" t="s">
        <v>235</v>
      </c>
      <c r="E18" s="29" t="s">
        <v>152</v>
      </c>
      <c r="F18" s="30" t="s">
        <v>39</v>
      </c>
      <c r="G18" s="31">
        <v>2.588864647417795</v>
      </c>
      <c r="H18" s="31" t="s">
        <v>34</v>
      </c>
      <c r="I18" s="32">
        <v>904.53599999999994</v>
      </c>
      <c r="J18" s="31" t="s">
        <v>34</v>
      </c>
      <c r="K18" s="32">
        <v>2341.7212727167025</v>
      </c>
      <c r="L18" s="31" t="s">
        <v>34</v>
      </c>
      <c r="M18" s="32">
        <v>2341.7212727167025</v>
      </c>
      <c r="N18" s="31" t="s">
        <v>566</v>
      </c>
      <c r="O18" s="32">
        <v>481732.11401356867</v>
      </c>
      <c r="P18" s="31" t="s">
        <v>567</v>
      </c>
    </row>
    <row r="19" spans="1:16" ht="25.95" customHeight="1" x14ac:dyDescent="0.25">
      <c r="A19" s="31" t="s">
        <v>216</v>
      </c>
      <c r="B19" s="29" t="s">
        <v>37</v>
      </c>
      <c r="C19" s="29"/>
      <c r="D19" s="29" t="s">
        <v>217</v>
      </c>
      <c r="E19" s="29" t="s">
        <v>152</v>
      </c>
      <c r="F19" s="30" t="s">
        <v>50</v>
      </c>
      <c r="G19" s="31">
        <v>491.88428300938102</v>
      </c>
      <c r="H19" s="31" t="s">
        <v>34</v>
      </c>
      <c r="I19" s="32">
        <v>4.3467979999999997</v>
      </c>
      <c r="J19" s="31" t="s">
        <v>34</v>
      </c>
      <c r="K19" s="32">
        <v>2138.1216176166113</v>
      </c>
      <c r="L19" s="31" t="s">
        <v>34</v>
      </c>
      <c r="M19" s="32">
        <v>2138.1216176166113</v>
      </c>
      <c r="N19" s="31" t="s">
        <v>568</v>
      </c>
      <c r="O19" s="32">
        <v>483870.23563118529</v>
      </c>
      <c r="P19" s="31" t="s">
        <v>569</v>
      </c>
    </row>
    <row r="20" spans="1:16" ht="39" customHeight="1" x14ac:dyDescent="0.25">
      <c r="A20" s="31" t="s">
        <v>232</v>
      </c>
      <c r="B20" s="29" t="s">
        <v>37</v>
      </c>
      <c r="C20" s="29"/>
      <c r="D20" s="29" t="s">
        <v>233</v>
      </c>
      <c r="E20" s="29" t="s">
        <v>152</v>
      </c>
      <c r="F20" s="30" t="s">
        <v>50</v>
      </c>
      <c r="G20" s="31">
        <v>21.843545462587645</v>
      </c>
      <c r="H20" s="31" t="s">
        <v>34</v>
      </c>
      <c r="I20" s="32">
        <v>92.991326000000001</v>
      </c>
      <c r="J20" s="31" t="s">
        <v>34</v>
      </c>
      <c r="K20" s="32">
        <v>2031.2602571073085</v>
      </c>
      <c r="L20" s="31" t="s">
        <v>34</v>
      </c>
      <c r="M20" s="32">
        <v>2031.2602571073085</v>
      </c>
      <c r="N20" s="31" t="s">
        <v>570</v>
      </c>
      <c r="O20" s="32">
        <v>485901.49588829261</v>
      </c>
      <c r="P20" s="31" t="s">
        <v>571</v>
      </c>
    </row>
    <row r="21" spans="1:16" ht="25.95" customHeight="1" x14ac:dyDescent="0.25">
      <c r="A21" s="31" t="s">
        <v>471</v>
      </c>
      <c r="B21" s="29" t="s">
        <v>37</v>
      </c>
      <c r="C21" s="29"/>
      <c r="D21" s="29" t="s">
        <v>472</v>
      </c>
      <c r="E21" s="29" t="s">
        <v>366</v>
      </c>
      <c r="F21" s="30" t="s">
        <v>143</v>
      </c>
      <c r="G21" s="31">
        <v>849.47121243396396</v>
      </c>
      <c r="H21" s="31" t="s">
        <v>34</v>
      </c>
      <c r="I21" s="32">
        <v>1.972391</v>
      </c>
      <c r="J21" s="31" t="s">
        <v>34</v>
      </c>
      <c r="K21" s="32">
        <v>1675.4893741638386</v>
      </c>
      <c r="L21" s="31" t="s">
        <v>34</v>
      </c>
      <c r="M21" s="32">
        <v>1675.4893741638386</v>
      </c>
      <c r="N21" s="31" t="s">
        <v>572</v>
      </c>
      <c r="O21" s="32">
        <v>487576.98526245647</v>
      </c>
      <c r="P21" s="31" t="s">
        <v>573</v>
      </c>
    </row>
    <row r="22" spans="1:16" ht="25.95" customHeight="1" x14ac:dyDescent="0.25">
      <c r="A22" s="31" t="s">
        <v>230</v>
      </c>
      <c r="B22" s="29" t="s">
        <v>37</v>
      </c>
      <c r="C22" s="29"/>
      <c r="D22" s="29" t="s">
        <v>231</v>
      </c>
      <c r="E22" s="29" t="s">
        <v>152</v>
      </c>
      <c r="F22" s="30" t="s">
        <v>226</v>
      </c>
      <c r="G22" s="31">
        <v>8.0902020231806091</v>
      </c>
      <c r="H22" s="31" t="s">
        <v>34</v>
      </c>
      <c r="I22" s="32">
        <v>179.098128</v>
      </c>
      <c r="J22" s="31" t="s">
        <v>34</v>
      </c>
      <c r="K22" s="32">
        <v>1448.9400374934596</v>
      </c>
      <c r="L22" s="31" t="s">
        <v>34</v>
      </c>
      <c r="M22" s="32">
        <v>1448.9400374934596</v>
      </c>
      <c r="N22" s="31" t="s">
        <v>574</v>
      </c>
      <c r="O22" s="32">
        <v>489025.92529994994</v>
      </c>
      <c r="P22" s="31" t="s">
        <v>575</v>
      </c>
    </row>
    <row r="23" spans="1:16" ht="25.95" customHeight="1" x14ac:dyDescent="0.25">
      <c r="A23" s="31" t="s">
        <v>473</v>
      </c>
      <c r="B23" s="29" t="s">
        <v>37</v>
      </c>
      <c r="C23" s="29"/>
      <c r="D23" s="29" t="s">
        <v>474</v>
      </c>
      <c r="E23" s="29" t="s">
        <v>366</v>
      </c>
      <c r="F23" s="30" t="s">
        <v>143</v>
      </c>
      <c r="G23" s="31">
        <v>849.47121243396396</v>
      </c>
      <c r="H23" s="31" t="s">
        <v>34</v>
      </c>
      <c r="I23" s="32">
        <v>1.419619</v>
      </c>
      <c r="J23" s="31" t="s">
        <v>34</v>
      </c>
      <c r="K23" s="32">
        <v>1205.9254731242916</v>
      </c>
      <c r="L23" s="31" t="s">
        <v>34</v>
      </c>
      <c r="M23" s="32">
        <v>1205.9254731242916</v>
      </c>
      <c r="N23" s="31" t="s">
        <v>576</v>
      </c>
      <c r="O23" s="32">
        <v>490231.8507730742</v>
      </c>
      <c r="P23" s="31" t="s">
        <v>577</v>
      </c>
    </row>
    <row r="24" spans="1:16" ht="24" customHeight="1" x14ac:dyDescent="0.25">
      <c r="A24" s="31" t="s">
        <v>459</v>
      </c>
      <c r="B24" s="29" t="s">
        <v>37</v>
      </c>
      <c r="C24" s="29"/>
      <c r="D24" s="29" t="s">
        <v>460</v>
      </c>
      <c r="E24" s="29" t="s">
        <v>273</v>
      </c>
      <c r="F24" s="30" t="s">
        <v>143</v>
      </c>
      <c r="G24" s="31">
        <v>58.642055890681291</v>
      </c>
      <c r="H24" s="31" t="s">
        <v>34</v>
      </c>
      <c r="I24" s="32">
        <v>18.542988000000001</v>
      </c>
      <c r="J24" s="31" t="s">
        <v>34</v>
      </c>
      <c r="K24" s="32">
        <v>1087.3989386762325</v>
      </c>
      <c r="L24" s="31" t="s">
        <v>34</v>
      </c>
      <c r="M24" s="32">
        <v>1087.3989386762325</v>
      </c>
      <c r="N24" s="31" t="s">
        <v>578</v>
      </c>
      <c r="O24" s="32">
        <v>491319.24971175042</v>
      </c>
      <c r="P24" s="31" t="s">
        <v>579</v>
      </c>
    </row>
    <row r="25" spans="1:16" ht="25.95" customHeight="1" x14ac:dyDescent="0.25">
      <c r="A25" s="31" t="s">
        <v>150</v>
      </c>
      <c r="B25" s="29" t="s">
        <v>37</v>
      </c>
      <c r="C25" s="29"/>
      <c r="D25" s="29" t="s">
        <v>151</v>
      </c>
      <c r="E25" s="29" t="s">
        <v>152</v>
      </c>
      <c r="F25" s="30" t="s">
        <v>50</v>
      </c>
      <c r="G25" s="31">
        <v>168.19355257828786</v>
      </c>
      <c r="H25" s="31" t="s">
        <v>34</v>
      </c>
      <c r="I25" s="32">
        <v>6.3191889999999997</v>
      </c>
      <c r="J25" s="31" t="s">
        <v>34</v>
      </c>
      <c r="K25" s="32">
        <v>1062.8468473236383</v>
      </c>
      <c r="L25" s="31" t="s">
        <v>34</v>
      </c>
      <c r="M25" s="32">
        <v>1062.8468473236383</v>
      </c>
      <c r="N25" s="31" t="s">
        <v>580</v>
      </c>
      <c r="O25" s="32">
        <v>492382.09655907407</v>
      </c>
      <c r="P25" s="31" t="s">
        <v>581</v>
      </c>
    </row>
    <row r="26" spans="1:16" ht="24" customHeight="1" x14ac:dyDescent="0.25">
      <c r="A26" s="31" t="s">
        <v>431</v>
      </c>
      <c r="B26" s="29" t="s">
        <v>37</v>
      </c>
      <c r="C26" s="29"/>
      <c r="D26" s="29" t="s">
        <v>432</v>
      </c>
      <c r="E26" s="29" t="s">
        <v>273</v>
      </c>
      <c r="F26" s="30" t="s">
        <v>143</v>
      </c>
      <c r="G26" s="31">
        <v>18.008789703600037</v>
      </c>
      <c r="H26" s="31" t="s">
        <v>34</v>
      </c>
      <c r="I26" s="32">
        <v>39.736769000000002</v>
      </c>
      <c r="J26" s="31" t="s">
        <v>34</v>
      </c>
      <c r="K26" s="32">
        <v>715.6111164215331</v>
      </c>
      <c r="L26" s="31" t="s">
        <v>34</v>
      </c>
      <c r="M26" s="32">
        <v>715.6111164215331</v>
      </c>
      <c r="N26" s="31" t="s">
        <v>582</v>
      </c>
      <c r="O26" s="32">
        <v>493097.70767549559</v>
      </c>
      <c r="P26" s="31" t="s">
        <v>583</v>
      </c>
    </row>
    <row r="27" spans="1:16" ht="24" customHeight="1" x14ac:dyDescent="0.25">
      <c r="A27" s="31" t="s">
        <v>175</v>
      </c>
      <c r="B27" s="29" t="s">
        <v>37</v>
      </c>
      <c r="C27" s="29"/>
      <c r="D27" s="29" t="s">
        <v>176</v>
      </c>
      <c r="E27" s="29" t="s">
        <v>152</v>
      </c>
      <c r="F27" s="30" t="s">
        <v>143</v>
      </c>
      <c r="G27" s="31">
        <v>22.070071119236701</v>
      </c>
      <c r="H27" s="31" t="s">
        <v>34</v>
      </c>
      <c r="I27" s="32">
        <v>31.407499999999999</v>
      </c>
      <c r="J27" s="31" t="s">
        <v>34</v>
      </c>
      <c r="K27" s="32">
        <v>693.16575867742665</v>
      </c>
      <c r="L27" s="31" t="s">
        <v>34</v>
      </c>
      <c r="M27" s="32">
        <v>693.16575867742665</v>
      </c>
      <c r="N27" s="31" t="s">
        <v>582</v>
      </c>
      <c r="O27" s="32">
        <v>493790.87343417306</v>
      </c>
      <c r="P27" s="31" t="s">
        <v>584</v>
      </c>
    </row>
    <row r="28" spans="1:16" ht="24" customHeight="1" x14ac:dyDescent="0.25">
      <c r="A28" s="31" t="s">
        <v>423</v>
      </c>
      <c r="B28" s="29" t="s">
        <v>37</v>
      </c>
      <c r="C28" s="29"/>
      <c r="D28" s="29" t="s">
        <v>424</v>
      </c>
      <c r="E28" s="29" t="s">
        <v>273</v>
      </c>
      <c r="F28" s="30" t="s">
        <v>143</v>
      </c>
      <c r="G28" s="31">
        <v>19.549099447197438</v>
      </c>
      <c r="H28" s="31" t="s">
        <v>34</v>
      </c>
      <c r="I28" s="32">
        <v>25.364697</v>
      </c>
      <c r="J28" s="31" t="s">
        <v>34</v>
      </c>
      <c r="K28" s="32">
        <v>495.85698410103055</v>
      </c>
      <c r="L28" s="31" t="s">
        <v>34</v>
      </c>
      <c r="M28" s="32">
        <v>495.85698410103055</v>
      </c>
      <c r="N28" s="31" t="s">
        <v>585</v>
      </c>
      <c r="O28" s="32">
        <v>494286.73041827406</v>
      </c>
      <c r="P28" s="31" t="s">
        <v>586</v>
      </c>
    </row>
    <row r="29" spans="1:16" ht="39" customHeight="1" x14ac:dyDescent="0.25">
      <c r="A29" s="31" t="s">
        <v>528</v>
      </c>
      <c r="B29" s="29" t="s">
        <v>37</v>
      </c>
      <c r="C29" s="29"/>
      <c r="D29" s="29" t="s">
        <v>529</v>
      </c>
      <c r="E29" s="29" t="s">
        <v>390</v>
      </c>
      <c r="F29" s="30" t="s">
        <v>226</v>
      </c>
      <c r="G29" s="31">
        <v>6.6043243237842567E-4</v>
      </c>
      <c r="H29" s="31" t="s">
        <v>34</v>
      </c>
      <c r="I29" s="32">
        <v>692011.33458100003</v>
      </c>
      <c r="J29" s="31" t="s">
        <v>34</v>
      </c>
      <c r="K29" s="32">
        <v>457.02672893077039</v>
      </c>
      <c r="L29" s="31" t="s">
        <v>34</v>
      </c>
      <c r="M29" s="32">
        <v>457.02672893077039</v>
      </c>
      <c r="N29" s="31" t="s">
        <v>587</v>
      </c>
      <c r="O29" s="32">
        <v>494743.75714720483</v>
      </c>
      <c r="P29" s="31" t="s">
        <v>588</v>
      </c>
    </row>
    <row r="30" spans="1:16" ht="24" customHeight="1" x14ac:dyDescent="0.25">
      <c r="A30" s="31" t="s">
        <v>522</v>
      </c>
      <c r="B30" s="29" t="s">
        <v>37</v>
      </c>
      <c r="C30" s="29"/>
      <c r="D30" s="29" t="s">
        <v>523</v>
      </c>
      <c r="E30" s="29" t="s">
        <v>152</v>
      </c>
      <c r="F30" s="30" t="s">
        <v>497</v>
      </c>
      <c r="G30" s="31">
        <v>54.171992747217359</v>
      </c>
      <c r="H30" s="31" t="s">
        <v>34</v>
      </c>
      <c r="I30" s="32">
        <v>8.2915799999999997</v>
      </c>
      <c r="J30" s="31" t="s">
        <v>34</v>
      </c>
      <c r="K30" s="32">
        <v>449.17141162297253</v>
      </c>
      <c r="L30" s="31" t="s">
        <v>34</v>
      </c>
      <c r="M30" s="32">
        <v>449.17141162297253</v>
      </c>
      <c r="N30" s="31" t="s">
        <v>587</v>
      </c>
      <c r="O30" s="32">
        <v>495192.92855882779</v>
      </c>
      <c r="P30" s="31" t="s">
        <v>589</v>
      </c>
    </row>
    <row r="31" spans="1:16" ht="24" customHeight="1" x14ac:dyDescent="0.25">
      <c r="A31" s="31" t="s">
        <v>377</v>
      </c>
      <c r="B31" s="29" t="s">
        <v>37</v>
      </c>
      <c r="C31" s="29"/>
      <c r="D31" s="29" t="s">
        <v>378</v>
      </c>
      <c r="E31" s="29" t="s">
        <v>273</v>
      </c>
      <c r="F31" s="30" t="s">
        <v>143</v>
      </c>
      <c r="G31" s="31">
        <v>22.070071119236701</v>
      </c>
      <c r="H31" s="31" t="s">
        <v>34</v>
      </c>
      <c r="I31" s="32">
        <v>18.643491999999998</v>
      </c>
      <c r="J31" s="31" t="s">
        <v>34</v>
      </c>
      <c r="K31" s="32">
        <v>411.4631943509205</v>
      </c>
      <c r="L31" s="31" t="s">
        <v>34</v>
      </c>
      <c r="M31" s="32">
        <v>411.4631943509205</v>
      </c>
      <c r="N31" s="31" t="s">
        <v>590</v>
      </c>
      <c r="O31" s="32">
        <v>495604.39175317873</v>
      </c>
      <c r="P31" s="31" t="s">
        <v>591</v>
      </c>
    </row>
    <row r="32" spans="1:16" ht="24" customHeight="1" x14ac:dyDescent="0.25">
      <c r="A32" s="31" t="s">
        <v>510</v>
      </c>
      <c r="B32" s="29" t="s">
        <v>37</v>
      </c>
      <c r="C32" s="29"/>
      <c r="D32" s="29" t="s">
        <v>511</v>
      </c>
      <c r="E32" s="29" t="s">
        <v>152</v>
      </c>
      <c r="F32" s="30" t="s">
        <v>497</v>
      </c>
      <c r="G32" s="31">
        <v>8.5373313085977554</v>
      </c>
      <c r="H32" s="31" t="s">
        <v>34</v>
      </c>
      <c r="I32" s="32">
        <v>46.721797000000002</v>
      </c>
      <c r="J32" s="31" t="s">
        <v>34</v>
      </c>
      <c r="K32" s="32">
        <v>398.87946032204866</v>
      </c>
      <c r="L32" s="31" t="s">
        <v>34</v>
      </c>
      <c r="M32" s="32">
        <v>398.87946032204866</v>
      </c>
      <c r="N32" s="31" t="s">
        <v>590</v>
      </c>
      <c r="O32" s="32">
        <v>496003.27121350076</v>
      </c>
      <c r="P32" s="31" t="s">
        <v>592</v>
      </c>
    </row>
    <row r="33" spans="1:16" ht="24" customHeight="1" x14ac:dyDescent="0.25">
      <c r="A33" s="31" t="s">
        <v>328</v>
      </c>
      <c r="B33" s="29" t="s">
        <v>96</v>
      </c>
      <c r="C33" s="29"/>
      <c r="D33" s="29" t="s">
        <v>329</v>
      </c>
      <c r="E33" s="29" t="s">
        <v>152</v>
      </c>
      <c r="F33" s="30" t="s">
        <v>293</v>
      </c>
      <c r="G33" s="31">
        <v>21.388798319974402</v>
      </c>
      <c r="H33" s="31" t="s">
        <v>34</v>
      </c>
      <c r="I33" s="32">
        <v>17.588200000000001</v>
      </c>
      <c r="J33" s="31" t="s">
        <v>34</v>
      </c>
      <c r="K33" s="32">
        <v>376.19046261137379</v>
      </c>
      <c r="L33" s="31" t="s">
        <v>34</v>
      </c>
      <c r="M33" s="32">
        <v>376.19046261137379</v>
      </c>
      <c r="N33" s="31" t="s">
        <v>590</v>
      </c>
      <c r="O33" s="32">
        <v>496379.46167611214</v>
      </c>
      <c r="P33" s="31" t="s">
        <v>593</v>
      </c>
    </row>
    <row r="34" spans="1:16" ht="24" customHeight="1" x14ac:dyDescent="0.25">
      <c r="A34" s="31" t="s">
        <v>455</v>
      </c>
      <c r="B34" s="29" t="s">
        <v>37</v>
      </c>
      <c r="C34" s="29"/>
      <c r="D34" s="29" t="s">
        <v>456</v>
      </c>
      <c r="E34" s="29" t="s">
        <v>273</v>
      </c>
      <c r="F34" s="30" t="s">
        <v>143</v>
      </c>
      <c r="G34" s="31">
        <v>11.871530088007134</v>
      </c>
      <c r="H34" s="31" t="s">
        <v>34</v>
      </c>
      <c r="I34" s="32">
        <v>25.364697</v>
      </c>
      <c r="J34" s="31" t="s">
        <v>34</v>
      </c>
      <c r="K34" s="32">
        <v>301.11776360868424</v>
      </c>
      <c r="L34" s="31" t="s">
        <v>34</v>
      </c>
      <c r="M34" s="32">
        <v>301.11776360868424</v>
      </c>
      <c r="N34" s="31" t="s">
        <v>594</v>
      </c>
      <c r="O34" s="32">
        <v>496680.57943972084</v>
      </c>
      <c r="P34" s="31" t="s">
        <v>595</v>
      </c>
    </row>
    <row r="35" spans="1:16" ht="25.95" customHeight="1" x14ac:dyDescent="0.25">
      <c r="A35" s="31" t="s">
        <v>495</v>
      </c>
      <c r="B35" s="29" t="s">
        <v>37</v>
      </c>
      <c r="C35" s="29"/>
      <c r="D35" s="29" t="s">
        <v>496</v>
      </c>
      <c r="E35" s="29" t="s">
        <v>152</v>
      </c>
      <c r="F35" s="30" t="s">
        <v>497</v>
      </c>
      <c r="G35" s="31">
        <v>31.840905417556275</v>
      </c>
      <c r="H35" s="31" t="s">
        <v>34</v>
      </c>
      <c r="I35" s="32">
        <v>8.8946039999999993</v>
      </c>
      <c r="J35" s="31" t="s">
        <v>34</v>
      </c>
      <c r="K35" s="32">
        <v>283.21224469061769</v>
      </c>
      <c r="L35" s="31" t="s">
        <v>34</v>
      </c>
      <c r="M35" s="32">
        <v>283.21224469061769</v>
      </c>
      <c r="N35" s="31" t="s">
        <v>594</v>
      </c>
      <c r="O35" s="32">
        <v>496963.79168441147</v>
      </c>
      <c r="P35" s="31" t="s">
        <v>596</v>
      </c>
    </row>
    <row r="36" spans="1:16" ht="25.95" customHeight="1" x14ac:dyDescent="0.25">
      <c r="A36" s="31" t="s">
        <v>411</v>
      </c>
      <c r="B36" s="29" t="s">
        <v>37</v>
      </c>
      <c r="C36" s="29"/>
      <c r="D36" s="29" t="s">
        <v>412</v>
      </c>
      <c r="E36" s="29" t="s">
        <v>366</v>
      </c>
      <c r="F36" s="30" t="s">
        <v>143</v>
      </c>
      <c r="G36" s="31">
        <v>120.33948983824507</v>
      </c>
      <c r="H36" s="31" t="s">
        <v>34</v>
      </c>
      <c r="I36" s="32">
        <v>2.2739029999999998</v>
      </c>
      <c r="J36" s="31" t="s">
        <v>34</v>
      </c>
      <c r="K36" s="32">
        <v>273.64032696165498</v>
      </c>
      <c r="L36" s="31" t="s">
        <v>34</v>
      </c>
      <c r="M36" s="32">
        <v>273.64032696165498</v>
      </c>
      <c r="N36" s="31" t="s">
        <v>597</v>
      </c>
      <c r="O36" s="32">
        <v>497237.43201137311</v>
      </c>
      <c r="P36" s="31" t="s">
        <v>598</v>
      </c>
    </row>
    <row r="37" spans="1:16" ht="25.95" customHeight="1" x14ac:dyDescent="0.25">
      <c r="A37" s="31" t="s">
        <v>224</v>
      </c>
      <c r="B37" s="29" t="s">
        <v>37</v>
      </c>
      <c r="C37" s="29"/>
      <c r="D37" s="29" t="s">
        <v>225</v>
      </c>
      <c r="E37" s="29" t="s">
        <v>152</v>
      </c>
      <c r="F37" s="30" t="s">
        <v>226</v>
      </c>
      <c r="G37" s="31">
        <v>16.180404046361218</v>
      </c>
      <c r="H37" s="31" t="s">
        <v>34</v>
      </c>
      <c r="I37" s="32">
        <v>15.904757999999999</v>
      </c>
      <c r="J37" s="31" t="s">
        <v>34</v>
      </c>
      <c r="K37" s="32">
        <v>257.34541069959596</v>
      </c>
      <c r="L37" s="31" t="s">
        <v>34</v>
      </c>
      <c r="M37" s="32">
        <v>257.34541069959596</v>
      </c>
      <c r="N37" s="31" t="s">
        <v>597</v>
      </c>
      <c r="O37" s="32">
        <v>497494.77742207272</v>
      </c>
      <c r="P37" s="31" t="s">
        <v>599</v>
      </c>
    </row>
    <row r="38" spans="1:16" ht="24" customHeight="1" x14ac:dyDescent="0.25">
      <c r="A38" s="31" t="s">
        <v>349</v>
      </c>
      <c r="B38" s="29" t="s">
        <v>96</v>
      </c>
      <c r="C38" s="29"/>
      <c r="D38" s="29" t="s">
        <v>350</v>
      </c>
      <c r="E38" s="29" t="s">
        <v>152</v>
      </c>
      <c r="F38" s="30" t="s">
        <v>293</v>
      </c>
      <c r="G38" s="31">
        <v>0.94547733241537135</v>
      </c>
      <c r="H38" s="31" t="s">
        <v>34</v>
      </c>
      <c r="I38" s="32">
        <v>257.54149999999998</v>
      </c>
      <c r="J38" s="31" t="s">
        <v>34</v>
      </c>
      <c r="K38" s="32">
        <v>243.49965040625335</v>
      </c>
      <c r="L38" s="31" t="s">
        <v>34</v>
      </c>
      <c r="M38" s="32">
        <v>243.49965040625335</v>
      </c>
      <c r="N38" s="31" t="s">
        <v>597</v>
      </c>
      <c r="O38" s="32">
        <v>497738.27707247896</v>
      </c>
      <c r="P38" s="31" t="s">
        <v>600</v>
      </c>
    </row>
    <row r="39" spans="1:16" ht="25.95" customHeight="1" x14ac:dyDescent="0.25">
      <c r="A39" s="31" t="s">
        <v>236</v>
      </c>
      <c r="B39" s="29" t="s">
        <v>96</v>
      </c>
      <c r="C39" s="29"/>
      <c r="D39" s="29" t="s">
        <v>237</v>
      </c>
      <c r="E39" s="29" t="s">
        <v>152</v>
      </c>
      <c r="F39" s="30" t="s">
        <v>238</v>
      </c>
      <c r="G39" s="31">
        <v>8.0902020231806091</v>
      </c>
      <c r="H39" s="31" t="s">
        <v>34</v>
      </c>
      <c r="I39" s="32">
        <v>23.806885000000001</v>
      </c>
      <c r="J39" s="31" t="s">
        <v>34</v>
      </c>
      <c r="K39" s="32">
        <v>192.6025091926281</v>
      </c>
      <c r="L39" s="31" t="s">
        <v>34</v>
      </c>
      <c r="M39" s="32">
        <v>192.6025091926281</v>
      </c>
      <c r="N39" s="31" t="s">
        <v>601</v>
      </c>
      <c r="O39" s="32">
        <v>497930.87958167162</v>
      </c>
      <c r="P39" s="31" t="s">
        <v>602</v>
      </c>
    </row>
    <row r="40" spans="1:16" ht="25.95" customHeight="1" x14ac:dyDescent="0.25">
      <c r="A40" s="31" t="s">
        <v>469</v>
      </c>
      <c r="B40" s="29" t="s">
        <v>37</v>
      </c>
      <c r="C40" s="29"/>
      <c r="D40" s="29" t="s">
        <v>470</v>
      </c>
      <c r="E40" s="29" t="s">
        <v>366</v>
      </c>
      <c r="F40" s="30" t="s">
        <v>143</v>
      </c>
      <c r="G40" s="31">
        <v>849.47121243396396</v>
      </c>
      <c r="H40" s="31" t="s">
        <v>34</v>
      </c>
      <c r="I40" s="32">
        <v>0.21357100000000001</v>
      </c>
      <c r="J40" s="31" t="s">
        <v>34</v>
      </c>
      <c r="K40" s="32">
        <v>181.42241631073412</v>
      </c>
      <c r="L40" s="31" t="s">
        <v>34</v>
      </c>
      <c r="M40" s="32">
        <v>181.42241631073412</v>
      </c>
      <c r="N40" s="31" t="s">
        <v>601</v>
      </c>
      <c r="O40" s="32">
        <v>498112.30199798231</v>
      </c>
      <c r="P40" s="31" t="s">
        <v>603</v>
      </c>
    </row>
    <row r="41" spans="1:16" ht="25.95" customHeight="1" x14ac:dyDescent="0.25">
      <c r="A41" s="31" t="s">
        <v>286</v>
      </c>
      <c r="B41" s="29" t="s">
        <v>96</v>
      </c>
      <c r="C41" s="29"/>
      <c r="D41" s="29" t="s">
        <v>287</v>
      </c>
      <c r="E41" s="29" t="s">
        <v>557</v>
      </c>
      <c r="F41" s="30" t="s">
        <v>274</v>
      </c>
      <c r="G41" s="31">
        <v>1.8616563444644407</v>
      </c>
      <c r="H41" s="31">
        <v>0</v>
      </c>
      <c r="I41" s="32">
        <v>83.405756999999994</v>
      </c>
      <c r="J41" s="31">
        <v>27.77</v>
      </c>
      <c r="K41" s="32">
        <v>155.27285668390945</v>
      </c>
      <c r="L41" s="31">
        <v>0</v>
      </c>
      <c r="M41" s="32">
        <v>155.27285668390945</v>
      </c>
      <c r="N41" s="31" t="s">
        <v>604</v>
      </c>
      <c r="O41" s="32">
        <v>498267.57485466625</v>
      </c>
      <c r="P41" s="31" t="s">
        <v>605</v>
      </c>
    </row>
    <row r="42" spans="1:16" ht="25.95" customHeight="1" x14ac:dyDescent="0.25">
      <c r="A42" s="31" t="s">
        <v>532</v>
      </c>
      <c r="B42" s="29" t="s">
        <v>37</v>
      </c>
      <c r="C42" s="29"/>
      <c r="D42" s="29" t="s">
        <v>533</v>
      </c>
      <c r="E42" s="29" t="s">
        <v>366</v>
      </c>
      <c r="F42" s="30" t="s">
        <v>143</v>
      </c>
      <c r="G42" s="31">
        <v>58.642055890681291</v>
      </c>
      <c r="H42" s="31" t="s">
        <v>34</v>
      </c>
      <c r="I42" s="32">
        <v>2.3744070000000002</v>
      </c>
      <c r="J42" s="31" t="s">
        <v>34</v>
      </c>
      <c r="K42" s="32">
        <v>139.24010800122491</v>
      </c>
      <c r="L42" s="31" t="s">
        <v>34</v>
      </c>
      <c r="M42" s="32">
        <v>139.24010800122491</v>
      </c>
      <c r="N42" s="31" t="s">
        <v>604</v>
      </c>
      <c r="O42" s="32">
        <v>498406.81496266747</v>
      </c>
      <c r="P42" s="31" t="s">
        <v>606</v>
      </c>
    </row>
    <row r="43" spans="1:16" ht="39" customHeight="1" x14ac:dyDescent="0.25">
      <c r="A43" s="31" t="s">
        <v>493</v>
      </c>
      <c r="B43" s="29" t="s">
        <v>37</v>
      </c>
      <c r="C43" s="29"/>
      <c r="D43" s="29" t="s">
        <v>494</v>
      </c>
      <c r="E43" s="29" t="s">
        <v>390</v>
      </c>
      <c r="F43" s="30" t="s">
        <v>226</v>
      </c>
      <c r="G43" s="31">
        <v>9.103904336685139E-5</v>
      </c>
      <c r="H43" s="31" t="s">
        <v>34</v>
      </c>
      <c r="I43" s="32">
        <v>1494997</v>
      </c>
      <c r="J43" s="31" t="s">
        <v>34</v>
      </c>
      <c r="K43" s="32">
        <v>136.10309671631273</v>
      </c>
      <c r="L43" s="31" t="s">
        <v>34</v>
      </c>
      <c r="M43" s="32">
        <v>136.10309671631273</v>
      </c>
      <c r="N43" s="31" t="s">
        <v>604</v>
      </c>
      <c r="O43" s="32">
        <v>498542.91805938375</v>
      </c>
      <c r="P43" s="31" t="s">
        <v>607</v>
      </c>
    </row>
    <row r="44" spans="1:16" ht="25.95" customHeight="1" x14ac:dyDescent="0.25">
      <c r="A44" s="31" t="s">
        <v>413</v>
      </c>
      <c r="B44" s="29" t="s">
        <v>37</v>
      </c>
      <c r="C44" s="29"/>
      <c r="D44" s="29" t="s">
        <v>414</v>
      </c>
      <c r="E44" s="29" t="s">
        <v>366</v>
      </c>
      <c r="F44" s="30" t="s">
        <v>143</v>
      </c>
      <c r="G44" s="31">
        <v>120.33948983824507</v>
      </c>
      <c r="H44" s="31" t="s">
        <v>34</v>
      </c>
      <c r="I44" s="32">
        <v>1.1306700000000001</v>
      </c>
      <c r="J44" s="31" t="s">
        <v>34</v>
      </c>
      <c r="K44" s="32">
        <v>136.06425097540856</v>
      </c>
      <c r="L44" s="31" t="s">
        <v>34</v>
      </c>
      <c r="M44" s="32">
        <v>136.06425097540856</v>
      </c>
      <c r="N44" s="31" t="s">
        <v>604</v>
      </c>
      <c r="O44" s="32">
        <v>498678.98231035919</v>
      </c>
      <c r="P44" s="31" t="s">
        <v>608</v>
      </c>
    </row>
    <row r="45" spans="1:16" ht="25.95" customHeight="1" x14ac:dyDescent="0.25">
      <c r="A45" s="31" t="s">
        <v>332</v>
      </c>
      <c r="B45" s="29" t="s">
        <v>96</v>
      </c>
      <c r="C45" s="29"/>
      <c r="D45" s="29" t="s">
        <v>333</v>
      </c>
      <c r="E45" s="29" t="s">
        <v>316</v>
      </c>
      <c r="F45" s="30" t="s">
        <v>293</v>
      </c>
      <c r="G45" s="31">
        <v>21.388798319974402</v>
      </c>
      <c r="H45" s="31" t="s">
        <v>34</v>
      </c>
      <c r="I45" s="32">
        <v>6.2815000000000003</v>
      </c>
      <c r="J45" s="31" t="s">
        <v>34</v>
      </c>
      <c r="K45" s="32">
        <v>134.3537366469192</v>
      </c>
      <c r="L45" s="31" t="s">
        <v>34</v>
      </c>
      <c r="M45" s="32">
        <v>134.3537366469192</v>
      </c>
      <c r="N45" s="31" t="s">
        <v>604</v>
      </c>
      <c r="O45" s="32">
        <v>498813.33604700607</v>
      </c>
      <c r="P45" s="31" t="s">
        <v>609</v>
      </c>
    </row>
    <row r="46" spans="1:16" ht="24" customHeight="1" x14ac:dyDescent="0.25">
      <c r="A46" s="31" t="s">
        <v>291</v>
      </c>
      <c r="B46" s="29" t="s">
        <v>96</v>
      </c>
      <c r="C46" s="29"/>
      <c r="D46" s="29" t="s">
        <v>292</v>
      </c>
      <c r="E46" s="29" t="s">
        <v>152</v>
      </c>
      <c r="F46" s="30" t="s">
        <v>293</v>
      </c>
      <c r="G46" s="31">
        <v>19.770981551174767</v>
      </c>
      <c r="H46" s="31" t="s">
        <v>34</v>
      </c>
      <c r="I46" s="32">
        <v>5.6533499999999997</v>
      </c>
      <c r="J46" s="31" t="s">
        <v>34</v>
      </c>
      <c r="K46" s="32">
        <v>111.77227855233386</v>
      </c>
      <c r="L46" s="31" t="s">
        <v>34</v>
      </c>
      <c r="M46" s="32">
        <v>111.77227855233386</v>
      </c>
      <c r="N46" s="31" t="s">
        <v>610</v>
      </c>
      <c r="O46" s="32">
        <v>498925.10832555842</v>
      </c>
      <c r="P46" s="31" t="s">
        <v>611</v>
      </c>
    </row>
    <row r="47" spans="1:16" ht="24" customHeight="1" x14ac:dyDescent="0.25">
      <c r="A47" s="31" t="s">
        <v>443</v>
      </c>
      <c r="B47" s="29" t="s">
        <v>37</v>
      </c>
      <c r="C47" s="29"/>
      <c r="D47" s="29" t="s">
        <v>444</v>
      </c>
      <c r="E47" s="29" t="s">
        <v>273</v>
      </c>
      <c r="F47" s="30" t="s">
        <v>143</v>
      </c>
      <c r="G47" s="31">
        <v>2.2759760841712851</v>
      </c>
      <c r="H47" s="31" t="s">
        <v>34</v>
      </c>
      <c r="I47" s="32">
        <v>41.646344999999997</v>
      </c>
      <c r="J47" s="31" t="s">
        <v>34</v>
      </c>
      <c r="K47" s="32">
        <v>94.786085213146364</v>
      </c>
      <c r="L47" s="31" t="s">
        <v>34</v>
      </c>
      <c r="M47" s="32">
        <v>94.786085213146364</v>
      </c>
      <c r="N47" s="31" t="s">
        <v>610</v>
      </c>
      <c r="O47" s="32">
        <v>499019.89441077161</v>
      </c>
      <c r="P47" s="31" t="s">
        <v>612</v>
      </c>
    </row>
    <row r="48" spans="1:16" ht="24" customHeight="1" x14ac:dyDescent="0.25">
      <c r="A48" s="31" t="s">
        <v>308</v>
      </c>
      <c r="B48" s="29" t="s">
        <v>96</v>
      </c>
      <c r="C48" s="29"/>
      <c r="D48" s="29" t="s">
        <v>309</v>
      </c>
      <c r="E48" s="29" t="s">
        <v>152</v>
      </c>
      <c r="F48" s="30" t="s">
        <v>293</v>
      </c>
      <c r="G48" s="31">
        <v>0.31515911080512377</v>
      </c>
      <c r="H48" s="31" t="s">
        <v>34</v>
      </c>
      <c r="I48" s="32">
        <v>242.51615200000001</v>
      </c>
      <c r="J48" s="31" t="s">
        <v>34</v>
      </c>
      <c r="K48" s="32">
        <v>76.431174820200241</v>
      </c>
      <c r="L48" s="31" t="s">
        <v>34</v>
      </c>
      <c r="M48" s="32">
        <v>76.431174820200241</v>
      </c>
      <c r="N48" s="31" t="s">
        <v>610</v>
      </c>
      <c r="O48" s="32">
        <v>499096.32558559178</v>
      </c>
      <c r="P48" s="31" t="s">
        <v>613</v>
      </c>
    </row>
    <row r="49" spans="1:16" ht="25.95" customHeight="1" x14ac:dyDescent="0.25">
      <c r="A49" s="31" t="s">
        <v>530</v>
      </c>
      <c r="B49" s="29" t="s">
        <v>37</v>
      </c>
      <c r="C49" s="29"/>
      <c r="D49" s="29" t="s">
        <v>531</v>
      </c>
      <c r="E49" s="29" t="s">
        <v>366</v>
      </c>
      <c r="F49" s="30" t="s">
        <v>143</v>
      </c>
      <c r="G49" s="31">
        <v>58.642055890681291</v>
      </c>
      <c r="H49" s="31" t="s">
        <v>34</v>
      </c>
      <c r="I49" s="32">
        <v>1.2563</v>
      </c>
      <c r="J49" s="31" t="s">
        <v>34</v>
      </c>
      <c r="K49" s="32">
        <v>73.672014815462916</v>
      </c>
      <c r="L49" s="31" t="s">
        <v>34</v>
      </c>
      <c r="M49" s="32">
        <v>73.672014815462916</v>
      </c>
      <c r="N49" s="31" t="s">
        <v>614</v>
      </c>
      <c r="O49" s="32">
        <v>499169.99760040722</v>
      </c>
      <c r="P49" s="31" t="s">
        <v>615</v>
      </c>
    </row>
    <row r="50" spans="1:16" ht="24" customHeight="1" x14ac:dyDescent="0.25">
      <c r="A50" s="31" t="s">
        <v>451</v>
      </c>
      <c r="B50" s="29" t="s">
        <v>37</v>
      </c>
      <c r="C50" s="29"/>
      <c r="D50" s="29" t="s">
        <v>452</v>
      </c>
      <c r="E50" s="29" t="s">
        <v>273</v>
      </c>
      <c r="F50" s="30" t="s">
        <v>143</v>
      </c>
      <c r="G50" s="31">
        <v>2.5511971845707957</v>
      </c>
      <c r="H50" s="31" t="s">
        <v>34</v>
      </c>
      <c r="I50" s="32">
        <v>25.364697</v>
      </c>
      <c r="J50" s="31" t="s">
        <v>34</v>
      </c>
      <c r="K50" s="32">
        <v>64.710343573891308</v>
      </c>
      <c r="L50" s="31" t="s">
        <v>34</v>
      </c>
      <c r="M50" s="32">
        <v>64.710343573891308</v>
      </c>
      <c r="N50" s="31" t="s">
        <v>614</v>
      </c>
      <c r="O50" s="32">
        <v>499234.70794398111</v>
      </c>
      <c r="P50" s="31" t="s">
        <v>616</v>
      </c>
    </row>
    <row r="51" spans="1:16" ht="24" customHeight="1" x14ac:dyDescent="0.25">
      <c r="A51" s="31" t="s">
        <v>239</v>
      </c>
      <c r="B51" s="29" t="s">
        <v>228</v>
      </c>
      <c r="C51" s="29"/>
      <c r="D51" s="29" t="s">
        <v>240</v>
      </c>
      <c r="E51" s="29" t="s">
        <v>152</v>
      </c>
      <c r="F51" s="30" t="s">
        <v>226</v>
      </c>
      <c r="G51" s="31">
        <v>48.541212139083655</v>
      </c>
      <c r="H51" s="31" t="s">
        <v>34</v>
      </c>
      <c r="I51" s="32">
        <v>1.3065519999999999</v>
      </c>
      <c r="J51" s="31" t="s">
        <v>34</v>
      </c>
      <c r="K51" s="32">
        <v>63.421617802744031</v>
      </c>
      <c r="L51" s="31" t="s">
        <v>34</v>
      </c>
      <c r="M51" s="32">
        <v>63.421617802744031</v>
      </c>
      <c r="N51" s="31" t="s">
        <v>614</v>
      </c>
      <c r="O51" s="32">
        <v>499298.12956178386</v>
      </c>
      <c r="P51" s="31" t="s">
        <v>617</v>
      </c>
    </row>
    <row r="52" spans="1:16" ht="25.95" customHeight="1" x14ac:dyDescent="0.25">
      <c r="A52" s="31" t="s">
        <v>391</v>
      </c>
      <c r="B52" s="29" t="s">
        <v>37</v>
      </c>
      <c r="C52" s="29"/>
      <c r="D52" s="29" t="s">
        <v>392</v>
      </c>
      <c r="E52" s="29" t="s">
        <v>393</v>
      </c>
      <c r="F52" s="30" t="s">
        <v>394</v>
      </c>
      <c r="G52" s="31">
        <v>42.85235002897705</v>
      </c>
      <c r="H52" s="31" t="s">
        <v>34</v>
      </c>
      <c r="I52" s="32">
        <v>1.3819300000000001</v>
      </c>
      <c r="J52" s="31" t="s">
        <v>34</v>
      </c>
      <c r="K52" s="32">
        <v>59.218948075544255</v>
      </c>
      <c r="L52" s="31" t="s">
        <v>34</v>
      </c>
      <c r="M52" s="32">
        <v>59.218948075544255</v>
      </c>
      <c r="N52" s="31" t="s">
        <v>614</v>
      </c>
      <c r="O52" s="32">
        <v>499357.34850985941</v>
      </c>
      <c r="P52" s="31" t="s">
        <v>618</v>
      </c>
    </row>
    <row r="53" spans="1:16" ht="24" customHeight="1" x14ac:dyDescent="0.25">
      <c r="A53" s="31" t="s">
        <v>227</v>
      </c>
      <c r="B53" s="29" t="s">
        <v>228</v>
      </c>
      <c r="C53" s="29"/>
      <c r="D53" s="29" t="s">
        <v>229</v>
      </c>
      <c r="E53" s="29" t="s">
        <v>152</v>
      </c>
      <c r="F53" s="30" t="s">
        <v>226</v>
      </c>
      <c r="G53" s="31">
        <v>64.721616185444873</v>
      </c>
      <c r="H53" s="31" t="s">
        <v>34</v>
      </c>
      <c r="I53" s="32">
        <v>0.75378000000000001</v>
      </c>
      <c r="J53" s="31" t="s">
        <v>34</v>
      </c>
      <c r="K53" s="32">
        <v>48.785859848264636</v>
      </c>
      <c r="L53" s="31" t="s">
        <v>34</v>
      </c>
      <c r="M53" s="32">
        <v>48.785859848264636</v>
      </c>
      <c r="N53" s="31" t="s">
        <v>614</v>
      </c>
      <c r="O53" s="32">
        <v>499406.13436970767</v>
      </c>
      <c r="P53" s="31" t="s">
        <v>619</v>
      </c>
    </row>
    <row r="54" spans="1:16" ht="25.95" customHeight="1" x14ac:dyDescent="0.25">
      <c r="A54" s="31" t="s">
        <v>500</v>
      </c>
      <c r="B54" s="29" t="s">
        <v>37</v>
      </c>
      <c r="C54" s="29"/>
      <c r="D54" s="29" t="s">
        <v>501</v>
      </c>
      <c r="E54" s="29" t="s">
        <v>366</v>
      </c>
      <c r="F54" s="30" t="s">
        <v>143</v>
      </c>
      <c r="G54" s="31">
        <v>33.303898475752483</v>
      </c>
      <c r="H54" s="31" t="s">
        <v>34</v>
      </c>
      <c r="I54" s="32">
        <v>1.419619</v>
      </c>
      <c r="J54" s="31" t="s">
        <v>34</v>
      </c>
      <c r="K54" s="32">
        <v>47.278847050249269</v>
      </c>
      <c r="L54" s="31" t="s">
        <v>34</v>
      </c>
      <c r="M54" s="32">
        <v>47.278847050249269</v>
      </c>
      <c r="N54" s="31" t="s">
        <v>614</v>
      </c>
      <c r="O54" s="32">
        <v>499453.41321675794</v>
      </c>
      <c r="P54" s="31" t="s">
        <v>620</v>
      </c>
    </row>
    <row r="55" spans="1:16" ht="24" customHeight="1" x14ac:dyDescent="0.25">
      <c r="A55" s="31" t="s">
        <v>177</v>
      </c>
      <c r="B55" s="29" t="s">
        <v>37</v>
      </c>
      <c r="C55" s="29"/>
      <c r="D55" s="29" t="s">
        <v>178</v>
      </c>
      <c r="E55" s="29" t="s">
        <v>152</v>
      </c>
      <c r="F55" s="30" t="s">
        <v>155</v>
      </c>
      <c r="G55" s="31">
        <v>4.6397308602940797</v>
      </c>
      <c r="H55" s="31" t="s">
        <v>34</v>
      </c>
      <c r="I55" s="32">
        <v>10.150904000000001</v>
      </c>
      <c r="J55" s="31" t="s">
        <v>34</v>
      </c>
      <c r="K55" s="32">
        <v>47.097462548682614</v>
      </c>
      <c r="L55" s="31" t="s">
        <v>34</v>
      </c>
      <c r="M55" s="32">
        <v>47.097462548682614</v>
      </c>
      <c r="N55" s="31" t="s">
        <v>614</v>
      </c>
      <c r="O55" s="32">
        <v>499500.51067930664</v>
      </c>
      <c r="P55" s="31" t="s">
        <v>621</v>
      </c>
    </row>
    <row r="56" spans="1:16" ht="25.95" customHeight="1" x14ac:dyDescent="0.25">
      <c r="A56" s="31" t="s">
        <v>419</v>
      </c>
      <c r="B56" s="29" t="s">
        <v>37</v>
      </c>
      <c r="C56" s="29"/>
      <c r="D56" s="29" t="s">
        <v>420</v>
      </c>
      <c r="E56" s="29" t="s">
        <v>366</v>
      </c>
      <c r="F56" s="30" t="s">
        <v>143</v>
      </c>
      <c r="G56" s="31">
        <v>19.549099447197438</v>
      </c>
      <c r="H56" s="31" t="s">
        <v>34</v>
      </c>
      <c r="I56" s="32">
        <v>2.2362139999999999</v>
      </c>
      <c r="J56" s="31" t="s">
        <v>34</v>
      </c>
      <c r="K56" s="32">
        <v>43.715969871215172</v>
      </c>
      <c r="L56" s="31" t="s">
        <v>34</v>
      </c>
      <c r="M56" s="32">
        <v>43.715969871215172</v>
      </c>
      <c r="N56" s="31" t="s">
        <v>614</v>
      </c>
      <c r="O56" s="32">
        <v>499544.22664917784</v>
      </c>
      <c r="P56" s="31" t="s">
        <v>622</v>
      </c>
    </row>
    <row r="57" spans="1:16" ht="25.95" customHeight="1" x14ac:dyDescent="0.25">
      <c r="A57" s="31" t="s">
        <v>475</v>
      </c>
      <c r="B57" s="29" t="s">
        <v>37</v>
      </c>
      <c r="C57" s="29"/>
      <c r="D57" s="29" t="s">
        <v>476</v>
      </c>
      <c r="E57" s="29" t="s">
        <v>366</v>
      </c>
      <c r="F57" s="30" t="s">
        <v>143</v>
      </c>
      <c r="G57" s="31">
        <v>849.47121243396396</v>
      </c>
      <c r="H57" s="31" t="s">
        <v>34</v>
      </c>
      <c r="I57" s="32">
        <v>5.0251999999999998E-2</v>
      </c>
      <c r="J57" s="31" t="s">
        <v>34</v>
      </c>
      <c r="K57" s="32">
        <v>42.687627367231556</v>
      </c>
      <c r="L57" s="31" t="s">
        <v>34</v>
      </c>
      <c r="M57" s="32">
        <v>42.687627367231556</v>
      </c>
      <c r="N57" s="31" t="s">
        <v>614</v>
      </c>
      <c r="O57" s="32">
        <v>499586.91427654505</v>
      </c>
      <c r="P57" s="31" t="s">
        <v>623</v>
      </c>
    </row>
    <row r="58" spans="1:16" ht="39" customHeight="1" x14ac:dyDescent="0.25">
      <c r="A58" s="31" t="s">
        <v>407</v>
      </c>
      <c r="B58" s="29" t="s">
        <v>37</v>
      </c>
      <c r="C58" s="29"/>
      <c r="D58" s="29" t="s">
        <v>408</v>
      </c>
      <c r="E58" s="29" t="s">
        <v>390</v>
      </c>
      <c r="F58" s="30" t="s">
        <v>226</v>
      </c>
      <c r="G58" s="31">
        <v>1.0970201607418124E-3</v>
      </c>
      <c r="H58" s="31" t="s">
        <v>34</v>
      </c>
      <c r="I58" s="32">
        <v>35160.583183000002</v>
      </c>
      <c r="J58" s="31" t="s">
        <v>34</v>
      </c>
      <c r="K58" s="32">
        <v>38.571868615190532</v>
      </c>
      <c r="L58" s="31" t="s">
        <v>34</v>
      </c>
      <c r="M58" s="32">
        <v>38.571868615190532</v>
      </c>
      <c r="N58" s="31" t="s">
        <v>614</v>
      </c>
      <c r="O58" s="32">
        <v>499625.48614516028</v>
      </c>
      <c r="P58" s="31" t="s">
        <v>624</v>
      </c>
    </row>
    <row r="59" spans="1:16" ht="25.95" customHeight="1" x14ac:dyDescent="0.25">
      <c r="A59" s="31" t="s">
        <v>508</v>
      </c>
      <c r="B59" s="29" t="s">
        <v>37</v>
      </c>
      <c r="C59" s="29"/>
      <c r="D59" s="29" t="s">
        <v>509</v>
      </c>
      <c r="E59" s="29" t="s">
        <v>366</v>
      </c>
      <c r="F59" s="30" t="s">
        <v>143</v>
      </c>
      <c r="G59" s="31">
        <v>11.871530088007134</v>
      </c>
      <c r="H59" s="31" t="s">
        <v>34</v>
      </c>
      <c r="I59" s="32">
        <v>3.2412540000000001</v>
      </c>
      <c r="J59" s="31" t="s">
        <v>34</v>
      </c>
      <c r="K59" s="32">
        <v>38.478644383873473</v>
      </c>
      <c r="L59" s="31" t="s">
        <v>34</v>
      </c>
      <c r="M59" s="32">
        <v>38.478644383873473</v>
      </c>
      <c r="N59" s="31" t="s">
        <v>614</v>
      </c>
      <c r="O59" s="32">
        <v>499663.96478954412</v>
      </c>
      <c r="P59" s="31" t="s">
        <v>624</v>
      </c>
    </row>
    <row r="60" spans="1:16" ht="25.95" customHeight="1" x14ac:dyDescent="0.25">
      <c r="A60" s="31" t="s">
        <v>373</v>
      </c>
      <c r="B60" s="29" t="s">
        <v>37</v>
      </c>
      <c r="C60" s="29"/>
      <c r="D60" s="29" t="s">
        <v>374</v>
      </c>
      <c r="E60" s="29" t="s">
        <v>366</v>
      </c>
      <c r="F60" s="30" t="s">
        <v>143</v>
      </c>
      <c r="G60" s="31">
        <v>11.871530088007134</v>
      </c>
      <c r="H60" s="31" t="s">
        <v>34</v>
      </c>
      <c r="I60" s="32">
        <v>3.1281870000000001</v>
      </c>
      <c r="J60" s="31" t="s">
        <v>34</v>
      </c>
      <c r="K60" s="32">
        <v>37.136366091412768</v>
      </c>
      <c r="L60" s="31" t="s">
        <v>34</v>
      </c>
      <c r="M60" s="32">
        <v>37.136366091412768</v>
      </c>
      <c r="N60" s="31" t="s">
        <v>614</v>
      </c>
      <c r="O60" s="32">
        <v>499701.10115563555</v>
      </c>
      <c r="P60" s="31" t="s">
        <v>625</v>
      </c>
    </row>
    <row r="61" spans="1:16" ht="25.95" customHeight="1" x14ac:dyDescent="0.25">
      <c r="A61" s="31" t="s">
        <v>506</v>
      </c>
      <c r="B61" s="29" t="s">
        <v>37</v>
      </c>
      <c r="C61" s="29"/>
      <c r="D61" s="29" t="s">
        <v>507</v>
      </c>
      <c r="E61" s="29" t="s">
        <v>366</v>
      </c>
      <c r="F61" s="30" t="s">
        <v>143</v>
      </c>
      <c r="G61" s="31">
        <v>11.871530088007134</v>
      </c>
      <c r="H61" s="31" t="s">
        <v>34</v>
      </c>
      <c r="I61" s="32">
        <v>2.8894899999999999</v>
      </c>
      <c r="J61" s="31" t="s">
        <v>34</v>
      </c>
      <c r="K61" s="32">
        <v>34.302667473995733</v>
      </c>
      <c r="L61" s="31" t="s">
        <v>34</v>
      </c>
      <c r="M61" s="32">
        <v>34.302667473995733</v>
      </c>
      <c r="N61" s="31" t="s">
        <v>614</v>
      </c>
      <c r="O61" s="32">
        <v>499735.40382310952</v>
      </c>
      <c r="P61" s="31" t="s">
        <v>626</v>
      </c>
    </row>
    <row r="62" spans="1:16" ht="24" customHeight="1" x14ac:dyDescent="0.25">
      <c r="A62" s="31" t="s">
        <v>342</v>
      </c>
      <c r="B62" s="29" t="s">
        <v>96</v>
      </c>
      <c r="C62" s="29"/>
      <c r="D62" s="29" t="s">
        <v>343</v>
      </c>
      <c r="E62" s="29" t="s">
        <v>316</v>
      </c>
      <c r="F62" s="30" t="s">
        <v>344</v>
      </c>
      <c r="G62" s="31">
        <v>8.404242954803301E-2</v>
      </c>
      <c r="H62" s="31" t="s">
        <v>34</v>
      </c>
      <c r="I62" s="32">
        <v>376.89</v>
      </c>
      <c r="J62" s="31" t="s">
        <v>34</v>
      </c>
      <c r="K62" s="32">
        <v>31.674751272358161</v>
      </c>
      <c r="L62" s="31" t="s">
        <v>34</v>
      </c>
      <c r="M62" s="32">
        <v>31.674751272358161</v>
      </c>
      <c r="N62" s="31" t="s">
        <v>614</v>
      </c>
      <c r="O62" s="32">
        <v>499767.07857438189</v>
      </c>
      <c r="P62" s="31" t="s">
        <v>626</v>
      </c>
    </row>
    <row r="63" spans="1:16" ht="24" customHeight="1" x14ac:dyDescent="0.25">
      <c r="A63" s="31" t="s">
        <v>153</v>
      </c>
      <c r="B63" s="29" t="s">
        <v>37</v>
      </c>
      <c r="C63" s="29"/>
      <c r="D63" s="29" t="s">
        <v>154</v>
      </c>
      <c r="E63" s="29" t="s">
        <v>152</v>
      </c>
      <c r="F63" s="30" t="s">
        <v>155</v>
      </c>
      <c r="G63" s="31">
        <v>0.59239695294537698</v>
      </c>
      <c r="H63" s="31" t="s">
        <v>34</v>
      </c>
      <c r="I63" s="32">
        <v>48.618810000000003</v>
      </c>
      <c r="J63" s="31" t="s">
        <v>34</v>
      </c>
      <c r="K63" s="32">
        <v>28.801634899830223</v>
      </c>
      <c r="L63" s="31" t="s">
        <v>34</v>
      </c>
      <c r="M63" s="32">
        <v>28.801634899830223</v>
      </c>
      <c r="N63" s="31" t="s">
        <v>614</v>
      </c>
      <c r="O63" s="32">
        <v>499795.88020928175</v>
      </c>
      <c r="P63" s="31" t="s">
        <v>627</v>
      </c>
    </row>
    <row r="64" spans="1:16" ht="25.95" customHeight="1" x14ac:dyDescent="0.25">
      <c r="A64" s="31" t="s">
        <v>364</v>
      </c>
      <c r="B64" s="29" t="s">
        <v>37</v>
      </c>
      <c r="C64" s="29"/>
      <c r="D64" s="29" t="s">
        <v>365</v>
      </c>
      <c r="E64" s="29" t="s">
        <v>366</v>
      </c>
      <c r="F64" s="30" t="s">
        <v>143</v>
      </c>
      <c r="G64" s="31">
        <v>22.070071119236701</v>
      </c>
      <c r="H64" s="31" t="s">
        <v>34</v>
      </c>
      <c r="I64" s="32">
        <v>1.155796</v>
      </c>
      <c r="J64" s="31" t="s">
        <v>34</v>
      </c>
      <c r="K64" s="32">
        <v>25.508499919329303</v>
      </c>
      <c r="L64" s="31" t="s">
        <v>34</v>
      </c>
      <c r="M64" s="32">
        <v>25.508499919329303</v>
      </c>
      <c r="N64" s="31" t="s">
        <v>614</v>
      </c>
      <c r="O64" s="32">
        <v>499821.38870920107</v>
      </c>
      <c r="P64" s="31" t="s">
        <v>627</v>
      </c>
    </row>
    <row r="65" spans="1:16" ht="25.95" customHeight="1" x14ac:dyDescent="0.25">
      <c r="A65" s="31" t="s">
        <v>371</v>
      </c>
      <c r="B65" s="29" t="s">
        <v>37</v>
      </c>
      <c r="C65" s="29"/>
      <c r="D65" s="29" t="s">
        <v>372</v>
      </c>
      <c r="E65" s="29" t="s">
        <v>366</v>
      </c>
      <c r="F65" s="30" t="s">
        <v>143</v>
      </c>
      <c r="G65" s="31">
        <v>11.871530088007134</v>
      </c>
      <c r="H65" s="31" t="s">
        <v>34</v>
      </c>
      <c r="I65" s="32">
        <v>1.783946</v>
      </c>
      <c r="J65" s="31" t="s">
        <v>34</v>
      </c>
      <c r="K65" s="32">
        <v>21.178168614379974</v>
      </c>
      <c r="L65" s="31" t="s">
        <v>34</v>
      </c>
      <c r="M65" s="32">
        <v>21.178168614379974</v>
      </c>
      <c r="N65" s="31" t="s">
        <v>628</v>
      </c>
      <c r="O65" s="32">
        <v>499842.56687781546</v>
      </c>
      <c r="P65" s="31" t="s">
        <v>629</v>
      </c>
    </row>
    <row r="66" spans="1:16" ht="25.95" customHeight="1" x14ac:dyDescent="0.25">
      <c r="A66" s="31" t="s">
        <v>156</v>
      </c>
      <c r="B66" s="29" t="s">
        <v>37</v>
      </c>
      <c r="C66" s="29"/>
      <c r="D66" s="29" t="s">
        <v>157</v>
      </c>
      <c r="E66" s="29" t="s">
        <v>152</v>
      </c>
      <c r="F66" s="30" t="s">
        <v>155</v>
      </c>
      <c r="G66" s="31">
        <v>0.69200352025477663</v>
      </c>
      <c r="H66" s="31" t="s">
        <v>34</v>
      </c>
      <c r="I66" s="32">
        <v>26.055662000000002</v>
      </c>
      <c r="J66" s="31" t="s">
        <v>34</v>
      </c>
      <c r="K66" s="32">
        <v>18.030609826568611</v>
      </c>
      <c r="L66" s="31" t="s">
        <v>34</v>
      </c>
      <c r="M66" s="32">
        <v>18.030609826568611</v>
      </c>
      <c r="N66" s="31" t="s">
        <v>628</v>
      </c>
      <c r="O66" s="32">
        <v>499860.59748764202</v>
      </c>
      <c r="P66" s="31" t="s">
        <v>629</v>
      </c>
    </row>
    <row r="67" spans="1:16" ht="39" customHeight="1" x14ac:dyDescent="0.25">
      <c r="A67" s="31" t="s">
        <v>388</v>
      </c>
      <c r="B67" s="29" t="s">
        <v>37</v>
      </c>
      <c r="C67" s="29"/>
      <c r="D67" s="29" t="s">
        <v>389</v>
      </c>
      <c r="E67" s="29" t="s">
        <v>390</v>
      </c>
      <c r="F67" s="30" t="s">
        <v>226</v>
      </c>
      <c r="G67" s="31">
        <v>1.8172897833599851E-3</v>
      </c>
      <c r="H67" s="31" t="s">
        <v>34</v>
      </c>
      <c r="I67" s="32">
        <v>8643.6455119999991</v>
      </c>
      <c r="J67" s="31" t="s">
        <v>34</v>
      </c>
      <c r="K67" s="32">
        <v>15.708008679942987</v>
      </c>
      <c r="L67" s="31" t="s">
        <v>34</v>
      </c>
      <c r="M67" s="32">
        <v>15.708008679942987</v>
      </c>
      <c r="N67" s="31" t="s">
        <v>628</v>
      </c>
      <c r="O67" s="32">
        <v>499876.30549632193</v>
      </c>
      <c r="P67" s="31" t="s">
        <v>630</v>
      </c>
    </row>
    <row r="68" spans="1:16" ht="25.95" customHeight="1" x14ac:dyDescent="0.25">
      <c r="A68" s="31" t="s">
        <v>318</v>
      </c>
      <c r="B68" s="29" t="s">
        <v>96</v>
      </c>
      <c r="C68" s="29"/>
      <c r="D68" s="29" t="s">
        <v>319</v>
      </c>
      <c r="E68" s="29" t="s">
        <v>152</v>
      </c>
      <c r="F68" s="30" t="s">
        <v>320</v>
      </c>
      <c r="G68" s="31">
        <v>0.16808485909606602</v>
      </c>
      <c r="H68" s="31" t="s">
        <v>34</v>
      </c>
      <c r="I68" s="32">
        <v>92.878259</v>
      </c>
      <c r="J68" s="31" t="s">
        <v>34</v>
      </c>
      <c r="K68" s="32">
        <v>15.611429077102926</v>
      </c>
      <c r="L68" s="31" t="s">
        <v>34</v>
      </c>
      <c r="M68" s="32">
        <v>15.611429077102926</v>
      </c>
      <c r="N68" s="31" t="s">
        <v>628</v>
      </c>
      <c r="O68" s="32">
        <v>499891.91692539904</v>
      </c>
      <c r="P68" s="31" t="s">
        <v>630</v>
      </c>
    </row>
    <row r="69" spans="1:16" ht="24" customHeight="1" x14ac:dyDescent="0.25">
      <c r="A69" s="31" t="s">
        <v>314</v>
      </c>
      <c r="B69" s="29" t="s">
        <v>96</v>
      </c>
      <c r="C69" s="29"/>
      <c r="D69" s="29" t="s">
        <v>315</v>
      </c>
      <c r="E69" s="29" t="s">
        <v>316</v>
      </c>
      <c r="F69" s="30" t="s">
        <v>293</v>
      </c>
      <c r="G69" s="31">
        <v>0.94547733241537135</v>
      </c>
      <c r="H69" s="31" t="s">
        <v>34</v>
      </c>
      <c r="I69" s="32">
        <v>15.754002</v>
      </c>
      <c r="J69" s="31" t="s">
        <v>34</v>
      </c>
      <c r="K69" s="32">
        <v>14.895051785826425</v>
      </c>
      <c r="L69" s="31" t="s">
        <v>34</v>
      </c>
      <c r="M69" s="32">
        <v>14.895051785826425</v>
      </c>
      <c r="N69" s="31" t="s">
        <v>628</v>
      </c>
      <c r="O69" s="32">
        <v>499906.8119771849</v>
      </c>
      <c r="P69" s="31" t="s">
        <v>630</v>
      </c>
    </row>
    <row r="70" spans="1:16" ht="25.95" customHeight="1" x14ac:dyDescent="0.25">
      <c r="A70" s="31" t="s">
        <v>421</v>
      </c>
      <c r="B70" s="29" t="s">
        <v>37</v>
      </c>
      <c r="C70" s="29"/>
      <c r="D70" s="29" t="s">
        <v>422</v>
      </c>
      <c r="E70" s="29" t="s">
        <v>366</v>
      </c>
      <c r="F70" s="30" t="s">
        <v>143</v>
      </c>
      <c r="G70" s="31">
        <v>19.549099447197438</v>
      </c>
      <c r="H70" s="31" t="s">
        <v>34</v>
      </c>
      <c r="I70" s="32">
        <v>0.56533500000000003</v>
      </c>
      <c r="J70" s="31" t="s">
        <v>34</v>
      </c>
      <c r="K70" s="32">
        <v>11.051790135981364</v>
      </c>
      <c r="L70" s="31" t="s">
        <v>34</v>
      </c>
      <c r="M70" s="32">
        <v>11.051790135981364</v>
      </c>
      <c r="N70" s="31" t="s">
        <v>628</v>
      </c>
      <c r="O70" s="32">
        <v>499917.86376732087</v>
      </c>
      <c r="P70" s="31" t="s">
        <v>630</v>
      </c>
    </row>
    <row r="71" spans="1:16" ht="25.95" customHeight="1" x14ac:dyDescent="0.25">
      <c r="A71" s="31" t="s">
        <v>299</v>
      </c>
      <c r="B71" s="29" t="s">
        <v>96</v>
      </c>
      <c r="C71" s="29"/>
      <c r="D71" s="29" t="s">
        <v>300</v>
      </c>
      <c r="E71" s="29" t="s">
        <v>152</v>
      </c>
      <c r="F71" s="30" t="s">
        <v>293</v>
      </c>
      <c r="G71" s="31">
        <v>4.2021214774016505E-2</v>
      </c>
      <c r="H71" s="31" t="s">
        <v>34</v>
      </c>
      <c r="I71" s="32">
        <v>220.417835</v>
      </c>
      <c r="J71" s="31" t="s">
        <v>34</v>
      </c>
      <c r="K71" s="32">
        <v>9.2622251845587318</v>
      </c>
      <c r="L71" s="31" t="s">
        <v>34</v>
      </c>
      <c r="M71" s="32">
        <v>9.2622251845587318</v>
      </c>
      <c r="N71" s="31" t="s">
        <v>628</v>
      </c>
      <c r="O71" s="32">
        <v>499927.1259925054</v>
      </c>
      <c r="P71" s="31" t="s">
        <v>631</v>
      </c>
    </row>
    <row r="72" spans="1:16" ht="24" customHeight="1" x14ac:dyDescent="0.25">
      <c r="A72" s="31" t="s">
        <v>322</v>
      </c>
      <c r="B72" s="29" t="s">
        <v>96</v>
      </c>
      <c r="C72" s="29"/>
      <c r="D72" s="29" t="s">
        <v>323</v>
      </c>
      <c r="E72" s="29" t="s">
        <v>152</v>
      </c>
      <c r="F72" s="30" t="s">
        <v>293</v>
      </c>
      <c r="G72" s="31">
        <v>0.37819093296614853</v>
      </c>
      <c r="H72" s="31" t="s">
        <v>34</v>
      </c>
      <c r="I72" s="32">
        <v>22.613399999999999</v>
      </c>
      <c r="J72" s="31" t="s">
        <v>34</v>
      </c>
      <c r="K72" s="32">
        <v>8.5521828435367038</v>
      </c>
      <c r="L72" s="31" t="s">
        <v>34</v>
      </c>
      <c r="M72" s="32">
        <v>8.5521828435367038</v>
      </c>
      <c r="N72" s="31" t="s">
        <v>628</v>
      </c>
      <c r="O72" s="32">
        <v>499935.67817534896</v>
      </c>
      <c r="P72" s="31" t="s">
        <v>631</v>
      </c>
    </row>
    <row r="73" spans="1:16" ht="24" customHeight="1" x14ac:dyDescent="0.25">
      <c r="A73" s="31" t="s">
        <v>447</v>
      </c>
      <c r="B73" s="29" t="s">
        <v>37</v>
      </c>
      <c r="C73" s="29"/>
      <c r="D73" s="29" t="s">
        <v>448</v>
      </c>
      <c r="E73" s="29" t="s">
        <v>273</v>
      </c>
      <c r="F73" s="30" t="s">
        <v>143</v>
      </c>
      <c r="G73" s="31">
        <v>0.38112454951838315</v>
      </c>
      <c r="H73" s="31" t="s">
        <v>34</v>
      </c>
      <c r="I73" s="32">
        <v>21.306847999999999</v>
      </c>
      <c r="J73" s="31" t="s">
        <v>34</v>
      </c>
      <c r="K73" s="32">
        <v>8.1205628456566625</v>
      </c>
      <c r="L73" s="31" t="s">
        <v>34</v>
      </c>
      <c r="M73" s="32">
        <v>8.1205628456566625</v>
      </c>
      <c r="N73" s="31" t="s">
        <v>628</v>
      </c>
      <c r="O73" s="32">
        <v>499943.79873819463</v>
      </c>
      <c r="P73" s="31" t="s">
        <v>631</v>
      </c>
    </row>
    <row r="74" spans="1:16" ht="24" customHeight="1" x14ac:dyDescent="0.25">
      <c r="A74" s="31" t="s">
        <v>463</v>
      </c>
      <c r="B74" s="29" t="s">
        <v>37</v>
      </c>
      <c r="C74" s="29"/>
      <c r="D74" s="29" t="s">
        <v>464</v>
      </c>
      <c r="E74" s="29" t="s">
        <v>273</v>
      </c>
      <c r="F74" s="30" t="s">
        <v>143</v>
      </c>
      <c r="G74" s="31">
        <v>0.183402291000857</v>
      </c>
      <c r="H74" s="31" t="s">
        <v>34</v>
      </c>
      <c r="I74" s="32">
        <v>41.470463000000002</v>
      </c>
      <c r="J74" s="31" t="s">
        <v>34</v>
      </c>
      <c r="K74" s="32">
        <v>7.605777923066273</v>
      </c>
      <c r="L74" s="31" t="s">
        <v>34</v>
      </c>
      <c r="M74" s="32">
        <v>7.605777923066273</v>
      </c>
      <c r="N74" s="31" t="s">
        <v>628</v>
      </c>
      <c r="O74" s="32">
        <v>499951.40451611771</v>
      </c>
      <c r="P74" s="31" t="s">
        <v>631</v>
      </c>
    </row>
    <row r="75" spans="1:16" ht="64.95" customHeight="1" x14ac:dyDescent="0.25">
      <c r="A75" s="31" t="s">
        <v>520</v>
      </c>
      <c r="B75" s="29" t="s">
        <v>37</v>
      </c>
      <c r="C75" s="29"/>
      <c r="D75" s="29" t="s">
        <v>521</v>
      </c>
      <c r="E75" s="29" t="s">
        <v>390</v>
      </c>
      <c r="F75" s="30" t="s">
        <v>226</v>
      </c>
      <c r="G75" s="31">
        <v>5.3795798353139461E-4</v>
      </c>
      <c r="H75" s="31" t="s">
        <v>34</v>
      </c>
      <c r="I75" s="32">
        <v>13441.467774999999</v>
      </c>
      <c r="J75" s="31" t="s">
        <v>34</v>
      </c>
      <c r="K75" s="32">
        <v>7.2309448999412211</v>
      </c>
      <c r="L75" s="31" t="s">
        <v>34</v>
      </c>
      <c r="M75" s="32">
        <v>7.2309448999412211</v>
      </c>
      <c r="N75" s="31" t="s">
        <v>628</v>
      </c>
      <c r="O75" s="32">
        <v>499958.63546101761</v>
      </c>
      <c r="P75" s="31" t="s">
        <v>631</v>
      </c>
    </row>
    <row r="76" spans="1:16" ht="25.95" customHeight="1" x14ac:dyDescent="0.25">
      <c r="A76" s="31" t="s">
        <v>375</v>
      </c>
      <c r="B76" s="29" t="s">
        <v>37</v>
      </c>
      <c r="C76" s="29"/>
      <c r="D76" s="29" t="s">
        <v>376</v>
      </c>
      <c r="E76" s="29" t="s">
        <v>366</v>
      </c>
      <c r="F76" s="30" t="s">
        <v>143</v>
      </c>
      <c r="G76" s="31">
        <v>11.871530088007134</v>
      </c>
      <c r="H76" s="31" t="s">
        <v>34</v>
      </c>
      <c r="I76" s="32">
        <v>0.603024</v>
      </c>
      <c r="J76" s="31" t="s">
        <v>34</v>
      </c>
      <c r="K76" s="32">
        <v>7.1588175597904131</v>
      </c>
      <c r="L76" s="31" t="s">
        <v>34</v>
      </c>
      <c r="M76" s="32">
        <v>7.1588175597904131</v>
      </c>
      <c r="N76" s="31" t="s">
        <v>628</v>
      </c>
      <c r="O76" s="32">
        <v>499965.79427857744</v>
      </c>
      <c r="P76" s="31" t="s">
        <v>631</v>
      </c>
    </row>
    <row r="77" spans="1:16" ht="24" customHeight="1" x14ac:dyDescent="0.25">
      <c r="A77" s="31" t="s">
        <v>335</v>
      </c>
      <c r="B77" s="29" t="s">
        <v>96</v>
      </c>
      <c r="C77" s="29"/>
      <c r="D77" s="29" t="s">
        <v>336</v>
      </c>
      <c r="E77" s="29" t="s">
        <v>152</v>
      </c>
      <c r="F77" s="30" t="s">
        <v>320</v>
      </c>
      <c r="G77" s="31">
        <v>0.48324396990118978</v>
      </c>
      <c r="H77" s="31" t="s">
        <v>34</v>
      </c>
      <c r="I77" s="32">
        <v>13.655981000000001</v>
      </c>
      <c r="J77" s="31" t="s">
        <v>34</v>
      </c>
      <c r="K77" s="32">
        <v>6.5991704713352197</v>
      </c>
      <c r="L77" s="31" t="s">
        <v>34</v>
      </c>
      <c r="M77" s="32">
        <v>6.5991704713352197</v>
      </c>
      <c r="N77" s="31" t="s">
        <v>628</v>
      </c>
      <c r="O77" s="32">
        <v>499972.39344904874</v>
      </c>
      <c r="P77" s="31" t="s">
        <v>631</v>
      </c>
    </row>
    <row r="78" spans="1:16" ht="25.95" customHeight="1" x14ac:dyDescent="0.25">
      <c r="A78" s="31" t="s">
        <v>439</v>
      </c>
      <c r="B78" s="29" t="s">
        <v>37</v>
      </c>
      <c r="C78" s="29"/>
      <c r="D78" s="29" t="s">
        <v>440</v>
      </c>
      <c r="E78" s="29" t="s">
        <v>273</v>
      </c>
      <c r="F78" s="30" t="s">
        <v>143</v>
      </c>
      <c r="G78" s="31">
        <v>0.27675539633350316</v>
      </c>
      <c r="H78" s="31" t="s">
        <v>34</v>
      </c>
      <c r="I78" s="32">
        <v>22.173694999999999</v>
      </c>
      <c r="J78" s="31" t="s">
        <v>34</v>
      </c>
      <c r="K78" s="32">
        <v>6.1366897479032172</v>
      </c>
      <c r="L78" s="31" t="s">
        <v>34</v>
      </c>
      <c r="M78" s="32">
        <v>6.1366897479032172</v>
      </c>
      <c r="N78" s="31" t="s">
        <v>628</v>
      </c>
      <c r="O78" s="32">
        <v>499978.53013879666</v>
      </c>
      <c r="P78" s="31" t="s">
        <v>632</v>
      </c>
    </row>
    <row r="79" spans="1:16" ht="24" customHeight="1" x14ac:dyDescent="0.25">
      <c r="A79" s="31" t="s">
        <v>325</v>
      </c>
      <c r="B79" s="29" t="s">
        <v>96</v>
      </c>
      <c r="C79" s="29"/>
      <c r="D79" s="29" t="s">
        <v>326</v>
      </c>
      <c r="E79" s="29" t="s">
        <v>152</v>
      </c>
      <c r="F79" s="30" t="s">
        <v>293</v>
      </c>
      <c r="G79" s="31">
        <v>0.94547733241537135</v>
      </c>
      <c r="H79" s="31" t="s">
        <v>34</v>
      </c>
      <c r="I79" s="32">
        <v>6.0428030000000001</v>
      </c>
      <c r="J79" s="31" t="s">
        <v>34</v>
      </c>
      <c r="K79" s="32">
        <v>5.713333260751603</v>
      </c>
      <c r="L79" s="31" t="s">
        <v>34</v>
      </c>
      <c r="M79" s="32">
        <v>5.713333260751603</v>
      </c>
      <c r="N79" s="31" t="s">
        <v>628</v>
      </c>
      <c r="O79" s="32">
        <v>499984.24347205739</v>
      </c>
      <c r="P79" s="31" t="s">
        <v>632</v>
      </c>
    </row>
    <row r="80" spans="1:16" ht="25.95" customHeight="1" x14ac:dyDescent="0.25">
      <c r="A80" s="31" t="s">
        <v>367</v>
      </c>
      <c r="B80" s="29" t="s">
        <v>37</v>
      </c>
      <c r="C80" s="29"/>
      <c r="D80" s="29" t="s">
        <v>368</v>
      </c>
      <c r="E80" s="29" t="s">
        <v>366</v>
      </c>
      <c r="F80" s="30" t="s">
        <v>143</v>
      </c>
      <c r="G80" s="31">
        <v>22.070071119236701</v>
      </c>
      <c r="H80" s="31" t="s">
        <v>34</v>
      </c>
      <c r="I80" s="32">
        <v>0.113067</v>
      </c>
      <c r="J80" s="31" t="s">
        <v>34</v>
      </c>
      <c r="K80" s="32">
        <v>2.4953967312387362</v>
      </c>
      <c r="L80" s="31" t="s">
        <v>34</v>
      </c>
      <c r="M80" s="32">
        <v>2.4953967312387362</v>
      </c>
      <c r="N80" s="31" t="s">
        <v>628</v>
      </c>
      <c r="O80" s="32">
        <v>499986.73886878864</v>
      </c>
      <c r="P80" s="31" t="s">
        <v>632</v>
      </c>
    </row>
    <row r="81" spans="1:16" ht="25.95" customHeight="1" x14ac:dyDescent="0.25">
      <c r="A81" s="31" t="s">
        <v>296</v>
      </c>
      <c r="B81" s="29" t="s">
        <v>96</v>
      </c>
      <c r="C81" s="29"/>
      <c r="D81" s="29" t="s">
        <v>297</v>
      </c>
      <c r="E81" s="29" t="s">
        <v>152</v>
      </c>
      <c r="F81" s="30" t="s">
        <v>293</v>
      </c>
      <c r="G81" s="31">
        <v>0.12606364432204953</v>
      </c>
      <c r="H81" s="31" t="s">
        <v>34</v>
      </c>
      <c r="I81" s="32">
        <v>16.960049999999999</v>
      </c>
      <c r="J81" s="31" t="s">
        <v>34</v>
      </c>
      <c r="K81" s="32">
        <v>2.1380457108841759</v>
      </c>
      <c r="L81" s="31" t="s">
        <v>34</v>
      </c>
      <c r="M81" s="32">
        <v>2.1380457108841759</v>
      </c>
      <c r="N81" s="31" t="s">
        <v>628</v>
      </c>
      <c r="O81" s="32">
        <v>499988.8769144995</v>
      </c>
      <c r="P81" s="31" t="s">
        <v>632</v>
      </c>
    </row>
    <row r="82" spans="1:16" ht="25.95" customHeight="1" x14ac:dyDescent="0.25">
      <c r="A82" s="31" t="s">
        <v>498</v>
      </c>
      <c r="B82" s="29" t="s">
        <v>37</v>
      </c>
      <c r="C82" s="29"/>
      <c r="D82" s="29" t="s">
        <v>499</v>
      </c>
      <c r="E82" s="29" t="s">
        <v>366</v>
      </c>
      <c r="F82" s="30" t="s">
        <v>143</v>
      </c>
      <c r="G82" s="31">
        <v>33.303898475752483</v>
      </c>
      <c r="H82" s="31" t="s">
        <v>34</v>
      </c>
      <c r="I82" s="32">
        <v>6.2814999999999996E-2</v>
      </c>
      <c r="J82" s="31" t="s">
        <v>34</v>
      </c>
      <c r="K82" s="32">
        <v>2.0919843827543922</v>
      </c>
      <c r="L82" s="31" t="s">
        <v>34</v>
      </c>
      <c r="M82" s="32">
        <v>2.0919843827543922</v>
      </c>
      <c r="N82" s="31" t="s">
        <v>628</v>
      </c>
      <c r="O82" s="32">
        <v>499990.96889888227</v>
      </c>
      <c r="P82" s="31" t="s">
        <v>632</v>
      </c>
    </row>
    <row r="83" spans="1:16" ht="24" customHeight="1" x14ac:dyDescent="0.25">
      <c r="A83" s="31" t="s">
        <v>346</v>
      </c>
      <c r="B83" s="29" t="s">
        <v>96</v>
      </c>
      <c r="C83" s="29"/>
      <c r="D83" s="29" t="s">
        <v>347</v>
      </c>
      <c r="E83" s="29" t="s">
        <v>152</v>
      </c>
      <c r="F83" s="30" t="s">
        <v>293</v>
      </c>
      <c r="G83" s="31">
        <v>4.2021214774016505E-2</v>
      </c>
      <c r="H83" s="31" t="s">
        <v>34</v>
      </c>
      <c r="I83" s="32">
        <v>46.357469999999999</v>
      </c>
      <c r="J83" s="31" t="s">
        <v>34</v>
      </c>
      <c r="K83" s="32">
        <v>1.947997203250027</v>
      </c>
      <c r="L83" s="31" t="s">
        <v>34</v>
      </c>
      <c r="M83" s="32">
        <v>1.947997203250027</v>
      </c>
      <c r="N83" s="31" t="s">
        <v>628</v>
      </c>
      <c r="O83" s="32">
        <v>499992.91689608555</v>
      </c>
      <c r="P83" s="31" t="s">
        <v>632</v>
      </c>
    </row>
    <row r="84" spans="1:16" ht="25.95" customHeight="1" x14ac:dyDescent="0.25">
      <c r="A84" s="31" t="s">
        <v>369</v>
      </c>
      <c r="B84" s="29" t="s">
        <v>37</v>
      </c>
      <c r="C84" s="29"/>
      <c r="D84" s="29" t="s">
        <v>370</v>
      </c>
      <c r="E84" s="29" t="s">
        <v>366</v>
      </c>
      <c r="F84" s="30" t="s">
        <v>143</v>
      </c>
      <c r="G84" s="31">
        <v>11.871530088007134</v>
      </c>
      <c r="H84" s="31" t="s">
        <v>34</v>
      </c>
      <c r="I84" s="32">
        <v>0.13819300000000001</v>
      </c>
      <c r="J84" s="31" t="s">
        <v>34</v>
      </c>
      <c r="K84" s="32">
        <v>1.6405623574519697</v>
      </c>
      <c r="L84" s="31" t="s">
        <v>34</v>
      </c>
      <c r="M84" s="32">
        <v>1.6405623574519697</v>
      </c>
      <c r="N84" s="31" t="s">
        <v>628</v>
      </c>
      <c r="O84" s="32">
        <v>499994.55745844299</v>
      </c>
      <c r="P84" s="31" t="s">
        <v>632</v>
      </c>
    </row>
    <row r="85" spans="1:16" ht="24" customHeight="1" x14ac:dyDescent="0.25">
      <c r="A85" s="31" t="s">
        <v>311</v>
      </c>
      <c r="B85" s="29" t="s">
        <v>96</v>
      </c>
      <c r="C85" s="29"/>
      <c r="D85" s="29" t="s">
        <v>312</v>
      </c>
      <c r="E85" s="29" t="s">
        <v>152</v>
      </c>
      <c r="F85" s="30" t="s">
        <v>293</v>
      </c>
      <c r="G85" s="31">
        <v>6.3031822161024764E-2</v>
      </c>
      <c r="H85" s="31" t="s">
        <v>34</v>
      </c>
      <c r="I85" s="32">
        <v>23.342054000000001</v>
      </c>
      <c r="J85" s="31" t="s">
        <v>34</v>
      </c>
      <c r="K85" s="32">
        <v>1.4712921966010366</v>
      </c>
      <c r="L85" s="31" t="s">
        <v>34</v>
      </c>
      <c r="M85" s="32">
        <v>1.4712921966010366</v>
      </c>
      <c r="N85" s="31" t="s">
        <v>628</v>
      </c>
      <c r="O85" s="32">
        <v>499996.02875063958</v>
      </c>
      <c r="P85" s="31" t="s">
        <v>632</v>
      </c>
    </row>
    <row r="86" spans="1:16" ht="24" customHeight="1" x14ac:dyDescent="0.25">
      <c r="A86" s="31" t="s">
        <v>338</v>
      </c>
      <c r="B86" s="29" t="s">
        <v>96</v>
      </c>
      <c r="C86" s="29"/>
      <c r="D86" s="29" t="s">
        <v>339</v>
      </c>
      <c r="E86" s="29" t="s">
        <v>152</v>
      </c>
      <c r="F86" s="30" t="s">
        <v>340</v>
      </c>
      <c r="G86" s="31">
        <v>0.16808485909606602</v>
      </c>
      <c r="H86" s="31" t="s">
        <v>34</v>
      </c>
      <c r="I86" s="32">
        <v>7.5377999999999998</v>
      </c>
      <c r="J86" s="31" t="s">
        <v>34</v>
      </c>
      <c r="K86" s="32">
        <v>1.2669900508943264</v>
      </c>
      <c r="L86" s="31" t="s">
        <v>34</v>
      </c>
      <c r="M86" s="32">
        <v>1.2669900508943264</v>
      </c>
      <c r="N86" s="31" t="s">
        <v>628</v>
      </c>
      <c r="O86" s="32">
        <v>499997.29574069049</v>
      </c>
      <c r="P86" s="31" t="s">
        <v>632</v>
      </c>
    </row>
    <row r="87" spans="1:16" ht="25.95" customHeight="1" x14ac:dyDescent="0.25">
      <c r="A87" s="31" t="s">
        <v>302</v>
      </c>
      <c r="B87" s="29" t="s">
        <v>96</v>
      </c>
      <c r="C87" s="29"/>
      <c r="D87" s="29" t="s">
        <v>303</v>
      </c>
      <c r="E87" s="29" t="s">
        <v>152</v>
      </c>
      <c r="F87" s="30" t="s">
        <v>293</v>
      </c>
      <c r="G87" s="31">
        <v>4.2021214774016505E-2</v>
      </c>
      <c r="H87" s="31" t="s">
        <v>34</v>
      </c>
      <c r="I87" s="32">
        <v>25.264192999999999</v>
      </c>
      <c r="J87" s="31" t="s">
        <v>34</v>
      </c>
      <c r="K87" s="32">
        <v>1.0616320801452044</v>
      </c>
      <c r="L87" s="31" t="s">
        <v>34</v>
      </c>
      <c r="M87" s="32">
        <v>1.0616320801452044</v>
      </c>
      <c r="N87" s="31" t="s">
        <v>628</v>
      </c>
      <c r="O87" s="32">
        <v>499998.35737277061</v>
      </c>
      <c r="P87" s="31" t="s">
        <v>632</v>
      </c>
    </row>
    <row r="88" spans="1:16" ht="24" customHeight="1" x14ac:dyDescent="0.25">
      <c r="A88" s="31" t="s">
        <v>305</v>
      </c>
      <c r="B88" s="29" t="s">
        <v>96</v>
      </c>
      <c r="C88" s="29"/>
      <c r="D88" s="29" t="s">
        <v>306</v>
      </c>
      <c r="E88" s="29" t="s">
        <v>152</v>
      </c>
      <c r="F88" s="30" t="s">
        <v>293</v>
      </c>
      <c r="G88" s="31">
        <v>2.1010607387008252E-2</v>
      </c>
      <c r="H88" s="31" t="s">
        <v>34</v>
      </c>
      <c r="I88" s="32">
        <v>49.623849999999997</v>
      </c>
      <c r="J88" s="31" t="s">
        <v>34</v>
      </c>
      <c r="K88" s="32">
        <v>1.0426272293817895</v>
      </c>
      <c r="L88" s="31" t="s">
        <v>34</v>
      </c>
      <c r="M88" s="32">
        <v>1.0426272293817895</v>
      </c>
      <c r="N88" s="31" t="s">
        <v>628</v>
      </c>
      <c r="O88" s="32">
        <v>499999.4</v>
      </c>
      <c r="P88" s="31" t="s">
        <v>632</v>
      </c>
    </row>
    <row r="89" spans="1:16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167"/>
      <c r="M90" s="167" t="s">
        <v>633</v>
      </c>
      <c r="N90" s="167"/>
      <c r="O90" s="167"/>
    </row>
    <row r="91" spans="1:16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167" t="s">
        <v>557</v>
      </c>
      <c r="M91" s="167"/>
      <c r="N91" s="167"/>
      <c r="O91" s="38"/>
      <c r="P91" s="38" t="s">
        <v>634</v>
      </c>
    </row>
    <row r="92" spans="1:16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167" t="s">
        <v>390</v>
      </c>
      <c r="M92" s="167"/>
      <c r="N92" s="167"/>
      <c r="O92" s="38"/>
      <c r="P92" s="38" t="s">
        <v>635</v>
      </c>
    </row>
    <row r="93" spans="1:16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167" t="s">
        <v>273</v>
      </c>
      <c r="M93" s="167"/>
      <c r="N93" s="167"/>
      <c r="O93" s="38"/>
      <c r="P93" s="38" t="s">
        <v>636</v>
      </c>
    </row>
    <row r="94" spans="1:16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167" t="s">
        <v>152</v>
      </c>
      <c r="M94" s="167"/>
      <c r="N94" s="167"/>
      <c r="O94" s="38"/>
      <c r="P94" s="38" t="s">
        <v>637</v>
      </c>
    </row>
    <row r="95" spans="1:16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167" t="s">
        <v>316</v>
      </c>
      <c r="M95" s="167"/>
      <c r="N95" s="167"/>
      <c r="O95" s="38"/>
      <c r="P95" s="38" t="s">
        <v>638</v>
      </c>
    </row>
    <row r="96" spans="1:16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167" t="s">
        <v>467</v>
      </c>
      <c r="M96" s="167"/>
      <c r="N96" s="167"/>
      <c r="O96" s="38"/>
      <c r="P96" s="38" t="s">
        <v>639</v>
      </c>
    </row>
    <row r="97" spans="1:16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167" t="s">
        <v>366</v>
      </c>
      <c r="M97" s="167"/>
      <c r="N97" s="167"/>
      <c r="O97" s="38"/>
      <c r="P97" s="38" t="s">
        <v>640</v>
      </c>
    </row>
    <row r="98" spans="1:16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167" t="s">
        <v>393</v>
      </c>
      <c r="M98" s="167"/>
      <c r="N98" s="167"/>
      <c r="O98" s="38"/>
      <c r="P98" s="38" t="s">
        <v>641</v>
      </c>
    </row>
    <row r="99" spans="1:16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6" x14ac:dyDescent="0.25">
      <c r="A100" s="112"/>
      <c r="B100" s="112"/>
      <c r="C100" s="112"/>
      <c r="D100" s="36"/>
      <c r="E100" s="35"/>
      <c r="F100" s="35"/>
      <c r="G100" s="35"/>
      <c r="H100" s="35"/>
      <c r="I100" s="35"/>
      <c r="J100" s="35"/>
      <c r="K100" s="35"/>
      <c r="L100" s="113" t="s">
        <v>22</v>
      </c>
      <c r="M100" s="112"/>
      <c r="N100" s="114">
        <v>398238.14</v>
      </c>
      <c r="O100" s="112"/>
      <c r="P100" s="112"/>
    </row>
    <row r="101" spans="1:16" x14ac:dyDescent="0.25">
      <c r="A101" s="112"/>
      <c r="B101" s="112"/>
      <c r="C101" s="112"/>
      <c r="D101" s="36"/>
      <c r="E101" s="35"/>
      <c r="F101" s="35"/>
      <c r="G101" s="35"/>
      <c r="H101" s="35"/>
      <c r="I101" s="35"/>
      <c r="J101" s="35"/>
      <c r="K101" s="35"/>
      <c r="L101" s="113" t="s">
        <v>23</v>
      </c>
      <c r="M101" s="112"/>
      <c r="N101" s="114">
        <v>101761.26</v>
      </c>
      <c r="O101" s="112"/>
      <c r="P101" s="112"/>
    </row>
    <row r="102" spans="1:16" x14ac:dyDescent="0.25">
      <c r="A102" s="112"/>
      <c r="B102" s="112"/>
      <c r="C102" s="112"/>
      <c r="D102" s="36"/>
      <c r="E102" s="35"/>
      <c r="F102" s="35"/>
      <c r="G102" s="35"/>
      <c r="H102" s="35"/>
      <c r="I102" s="35"/>
      <c r="J102" s="35"/>
      <c r="K102" s="35"/>
      <c r="L102" s="113" t="s">
        <v>24</v>
      </c>
      <c r="M102" s="112"/>
      <c r="N102" s="114">
        <v>499999.4</v>
      </c>
      <c r="O102" s="112"/>
      <c r="P102" s="112"/>
    </row>
    <row r="103" spans="1:16" ht="60" customHeight="1" x14ac:dyDescent="0.2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</row>
    <row r="104" spans="1:16" ht="18" customHeight="1" x14ac:dyDescent="0.25">
      <c r="A104" s="111" t="s">
        <v>642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</row>
    <row r="105" spans="1:16" ht="30" customHeight="1" x14ac:dyDescent="0.25">
      <c r="A105" s="111" t="s">
        <v>26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</row>
  </sheetData>
  <mergeCells count="39">
    <mergeCell ref="E1:G1"/>
    <mergeCell ref="H1:P1"/>
    <mergeCell ref="E2:G2"/>
    <mergeCell ref="H2:P2"/>
    <mergeCell ref="A3:P3"/>
    <mergeCell ref="A4:A5"/>
    <mergeCell ref="B4:B5"/>
    <mergeCell ref="C4:C5"/>
    <mergeCell ref="D4:D5"/>
    <mergeCell ref="E4:E5"/>
    <mergeCell ref="G4:G5"/>
    <mergeCell ref="I4"/>
    <mergeCell ref="L4"/>
    <mergeCell ref="M4"/>
    <mergeCell ref="N4:N5"/>
    <mergeCell ref="O4:O5"/>
    <mergeCell ref="P4:P5"/>
    <mergeCell ref="Q4:Q5"/>
    <mergeCell ref="R4:R5"/>
    <mergeCell ref="L90:O90"/>
    <mergeCell ref="L91:N91"/>
    <mergeCell ref="L92:N92"/>
    <mergeCell ref="L93:N93"/>
    <mergeCell ref="L94:N94"/>
    <mergeCell ref="L95:N95"/>
    <mergeCell ref="L96:N96"/>
    <mergeCell ref="L97:N97"/>
    <mergeCell ref="L98:N98"/>
    <mergeCell ref="A100:C100"/>
    <mergeCell ref="L100:M100"/>
    <mergeCell ref="N100:P100"/>
    <mergeCell ref="A104:P104"/>
    <mergeCell ref="A105:P105"/>
    <mergeCell ref="A101:C101"/>
    <mergeCell ref="L101:M101"/>
    <mergeCell ref="N101:P101"/>
    <mergeCell ref="A102:C102"/>
    <mergeCell ref="L102:M102"/>
    <mergeCell ref="N102:P102"/>
  </mergeCells>
  <pageMargins left="0.5" right="0.5" top="1" bottom="1" header="0.5" footer="0.5"/>
  <pageSetup paperSize="9" scale="46" fitToHeight="0" orientation="landscape" r:id="rId1"/>
  <headerFooter>
    <oddHeader>&amp;L &amp;C &amp;R</oddHeader>
    <oddFooter>&amp;L &amp;C &amp;R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4"/>
  <sheetViews>
    <sheetView showWhiteSpace="0" view="pageBreakPreview" topLeftCell="A4" zoomScale="60" zoomScaleNormal="100" workbookViewId="0">
      <selection activeCell="N6" sqref="N6"/>
    </sheetView>
  </sheetViews>
  <sheetFormatPr defaultRowHeight="13.8" x14ac:dyDescent="0.25"/>
  <cols>
    <col min="1" max="1" width="10" bestFit="1" customWidth="1"/>
    <col min="2" max="2" width="26.296875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2" x14ac:dyDescent="0.25">
      <c r="A1" s="1"/>
      <c r="B1" s="1"/>
      <c r="C1" s="1" t="s">
        <v>0</v>
      </c>
      <c r="D1" s="1" t="s">
        <v>1</v>
      </c>
      <c r="E1" s="116" t="s">
        <v>2</v>
      </c>
      <c r="F1" s="116"/>
      <c r="G1" s="116"/>
      <c r="H1" s="116" t="s">
        <v>3</v>
      </c>
      <c r="I1" s="116"/>
      <c r="J1" s="118"/>
    </row>
    <row r="2" spans="1:12" ht="79.95" customHeight="1" x14ac:dyDescent="0.25">
      <c r="A2" s="33"/>
      <c r="B2" s="33"/>
      <c r="C2" s="33" t="s">
        <v>4</v>
      </c>
      <c r="D2" s="33" t="s">
        <v>5</v>
      </c>
      <c r="E2" s="113" t="s">
        <v>6</v>
      </c>
      <c r="F2" s="113"/>
      <c r="G2" s="113"/>
      <c r="H2" s="113" t="s">
        <v>7</v>
      </c>
      <c r="I2" s="113"/>
      <c r="J2" s="118"/>
    </row>
    <row r="3" spans="1:12" x14ac:dyDescent="0.25">
      <c r="A3" s="117" t="s">
        <v>643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2" ht="30" customHeight="1" x14ac:dyDescent="0.25">
      <c r="A4" s="4" t="s">
        <v>28</v>
      </c>
      <c r="B4" s="2" t="s">
        <v>29</v>
      </c>
      <c r="C4" s="2" t="s">
        <v>10</v>
      </c>
      <c r="D4" s="2" t="s">
        <v>136</v>
      </c>
      <c r="E4" s="3" t="s">
        <v>30</v>
      </c>
      <c r="F4" s="4" t="s">
        <v>11</v>
      </c>
      <c r="G4" s="4" t="s">
        <v>31</v>
      </c>
      <c r="H4" s="4" t="s">
        <v>12</v>
      </c>
      <c r="I4" s="4" t="s">
        <v>13</v>
      </c>
      <c r="J4" s="4" t="s">
        <v>644</v>
      </c>
    </row>
    <row r="5" spans="1:12" ht="25.95" customHeight="1" x14ac:dyDescent="0.25">
      <c r="A5" s="19" t="s">
        <v>59</v>
      </c>
      <c r="B5" s="17" t="s">
        <v>42</v>
      </c>
      <c r="C5" s="17" t="s">
        <v>60</v>
      </c>
      <c r="D5" s="17" t="s">
        <v>189</v>
      </c>
      <c r="E5" s="18" t="s">
        <v>61</v>
      </c>
      <c r="F5" s="19" t="s">
        <v>645</v>
      </c>
      <c r="G5" s="19" t="s">
        <v>646</v>
      </c>
      <c r="H5" s="19" t="s">
        <v>647</v>
      </c>
      <c r="I5" s="19" t="s">
        <v>648</v>
      </c>
      <c r="J5" s="19" t="s">
        <v>648</v>
      </c>
      <c r="L5" s="181"/>
    </row>
    <row r="6" spans="1:12" ht="52.05" customHeight="1" x14ac:dyDescent="0.25">
      <c r="A6" s="19" t="s">
        <v>68</v>
      </c>
      <c r="B6" s="17" t="s">
        <v>37</v>
      </c>
      <c r="C6" s="17" t="s">
        <v>69</v>
      </c>
      <c r="D6" s="17" t="s">
        <v>206</v>
      </c>
      <c r="E6" s="18" t="s">
        <v>50</v>
      </c>
      <c r="F6" s="19" t="s">
        <v>649</v>
      </c>
      <c r="G6" s="19" t="s">
        <v>650</v>
      </c>
      <c r="H6" s="19" t="s">
        <v>651</v>
      </c>
      <c r="I6" s="19" t="s">
        <v>652</v>
      </c>
      <c r="J6" s="19" t="s">
        <v>653</v>
      </c>
      <c r="L6" s="181"/>
    </row>
    <row r="7" spans="1:12" ht="25.95" customHeight="1" x14ac:dyDescent="0.25">
      <c r="A7" s="25" t="s">
        <v>85</v>
      </c>
      <c r="B7" s="23" t="s">
        <v>86</v>
      </c>
      <c r="C7" s="23" t="s">
        <v>87</v>
      </c>
      <c r="D7" s="23" t="s">
        <v>34</v>
      </c>
      <c r="E7" s="24" t="s">
        <v>88</v>
      </c>
      <c r="F7" s="25" t="s">
        <v>654</v>
      </c>
      <c r="G7" s="25" t="s">
        <v>655</v>
      </c>
      <c r="H7" s="25" t="s">
        <v>656</v>
      </c>
      <c r="I7" s="25" t="s">
        <v>657</v>
      </c>
      <c r="J7" s="25" t="s">
        <v>658</v>
      </c>
      <c r="L7" s="181"/>
    </row>
    <row r="8" spans="1:12" ht="39" customHeight="1" x14ac:dyDescent="0.25">
      <c r="A8" s="25" t="s">
        <v>71</v>
      </c>
      <c r="B8" s="23" t="s">
        <v>42</v>
      </c>
      <c r="C8" s="182" t="s">
        <v>72</v>
      </c>
      <c r="D8" s="23" t="s">
        <v>206</v>
      </c>
      <c r="E8" s="24" t="s">
        <v>50</v>
      </c>
      <c r="F8" s="25" t="s">
        <v>659</v>
      </c>
      <c r="G8" s="25" t="s">
        <v>660</v>
      </c>
      <c r="H8" s="25" t="s">
        <v>661</v>
      </c>
      <c r="I8" s="25" t="s">
        <v>662</v>
      </c>
      <c r="J8" s="25" t="s">
        <v>663</v>
      </c>
      <c r="L8" s="181"/>
    </row>
    <row r="9" spans="1:12" ht="24" customHeight="1" x14ac:dyDescent="0.25">
      <c r="A9" s="31" t="s">
        <v>41</v>
      </c>
      <c r="B9" s="29" t="s">
        <v>42</v>
      </c>
      <c r="C9" s="29" t="s">
        <v>43</v>
      </c>
      <c r="D9" s="29" t="s">
        <v>165</v>
      </c>
      <c r="E9" s="30" t="s">
        <v>44</v>
      </c>
      <c r="F9" s="31" t="s">
        <v>664</v>
      </c>
      <c r="G9" s="31" t="s">
        <v>665</v>
      </c>
      <c r="H9" s="31" t="s">
        <v>666</v>
      </c>
      <c r="I9" s="31" t="s">
        <v>667</v>
      </c>
      <c r="J9" s="31" t="s">
        <v>668</v>
      </c>
      <c r="L9" s="181"/>
    </row>
    <row r="10" spans="1:12" ht="39" customHeight="1" x14ac:dyDescent="0.25">
      <c r="A10" s="31" t="s">
        <v>36</v>
      </c>
      <c r="B10" s="29" t="s">
        <v>37</v>
      </c>
      <c r="C10" s="29" t="s">
        <v>38</v>
      </c>
      <c r="D10" s="29" t="s">
        <v>138</v>
      </c>
      <c r="E10" s="30" t="s">
        <v>39</v>
      </c>
      <c r="F10" s="31" t="s">
        <v>669</v>
      </c>
      <c r="G10" s="31" t="s">
        <v>670</v>
      </c>
      <c r="H10" s="31" t="s">
        <v>671</v>
      </c>
      <c r="I10" s="31" t="s">
        <v>672</v>
      </c>
      <c r="J10" s="31" t="s">
        <v>673</v>
      </c>
    </row>
    <row r="11" spans="1:12" ht="39" customHeight="1" x14ac:dyDescent="0.25">
      <c r="A11" s="31" t="s">
        <v>63</v>
      </c>
      <c r="B11" s="29" t="s">
        <v>37</v>
      </c>
      <c r="C11" s="29" t="s">
        <v>64</v>
      </c>
      <c r="D11" s="29" t="s">
        <v>201</v>
      </c>
      <c r="E11" s="30" t="s">
        <v>39</v>
      </c>
      <c r="F11" s="31" t="s">
        <v>645</v>
      </c>
      <c r="G11" s="31" t="s">
        <v>674</v>
      </c>
      <c r="H11" s="31" t="s">
        <v>675</v>
      </c>
      <c r="I11" s="31" t="s">
        <v>676</v>
      </c>
      <c r="J11" s="31" t="s">
        <v>677</v>
      </c>
    </row>
    <row r="12" spans="1:12" ht="25.95" customHeight="1" x14ac:dyDescent="0.25">
      <c r="A12" s="31" t="s">
        <v>54</v>
      </c>
      <c r="B12" s="29" t="s">
        <v>37</v>
      </c>
      <c r="C12" s="29" t="s">
        <v>55</v>
      </c>
      <c r="D12" s="29" t="s">
        <v>179</v>
      </c>
      <c r="E12" s="30" t="s">
        <v>39</v>
      </c>
      <c r="F12" s="31" t="s">
        <v>645</v>
      </c>
      <c r="G12" s="31" t="s">
        <v>678</v>
      </c>
      <c r="H12" s="31" t="s">
        <v>679</v>
      </c>
      <c r="I12" s="31" t="s">
        <v>680</v>
      </c>
      <c r="J12" s="31" t="s">
        <v>681</v>
      </c>
    </row>
    <row r="13" spans="1:12" ht="24" customHeight="1" x14ac:dyDescent="0.25">
      <c r="A13" s="31" t="s">
        <v>95</v>
      </c>
      <c r="B13" s="29" t="s">
        <v>96</v>
      </c>
      <c r="C13" s="29" t="s">
        <v>97</v>
      </c>
      <c r="D13" s="29" t="s">
        <v>265</v>
      </c>
      <c r="E13" s="30" t="s">
        <v>39</v>
      </c>
      <c r="F13" s="31" t="s">
        <v>645</v>
      </c>
      <c r="G13" s="31" t="s">
        <v>676</v>
      </c>
      <c r="H13" s="31" t="s">
        <v>682</v>
      </c>
      <c r="I13" s="31" t="s">
        <v>276</v>
      </c>
      <c r="J13" s="31" t="s">
        <v>683</v>
      </c>
    </row>
    <row r="14" spans="1:12" ht="25.95" customHeight="1" x14ac:dyDescent="0.25">
      <c r="A14" s="31" t="s">
        <v>76</v>
      </c>
      <c r="B14" s="29" t="s">
        <v>42</v>
      </c>
      <c r="C14" s="29" t="s">
        <v>77</v>
      </c>
      <c r="D14" s="29" t="s">
        <v>220</v>
      </c>
      <c r="E14" s="30" t="s">
        <v>78</v>
      </c>
      <c r="F14" s="31" t="s">
        <v>684</v>
      </c>
      <c r="G14" s="31" t="s">
        <v>685</v>
      </c>
      <c r="H14" s="31" t="s">
        <v>686</v>
      </c>
      <c r="I14" s="31" t="s">
        <v>687</v>
      </c>
      <c r="J14" s="31" t="s">
        <v>688</v>
      </c>
    </row>
    <row r="15" spans="1:12" ht="25.95" customHeight="1" x14ac:dyDescent="0.25">
      <c r="A15" s="31" t="s">
        <v>90</v>
      </c>
      <c r="B15" s="29" t="s">
        <v>86</v>
      </c>
      <c r="C15" s="29" t="s">
        <v>91</v>
      </c>
      <c r="D15" s="29" t="s">
        <v>34</v>
      </c>
      <c r="E15" s="30" t="s">
        <v>88</v>
      </c>
      <c r="F15" s="31" t="s">
        <v>689</v>
      </c>
      <c r="G15" s="31" t="s">
        <v>482</v>
      </c>
      <c r="H15" s="31" t="s">
        <v>690</v>
      </c>
      <c r="I15" s="31" t="s">
        <v>691</v>
      </c>
      <c r="J15" s="31" t="s">
        <v>692</v>
      </c>
    </row>
    <row r="16" spans="1:12" ht="25.95" customHeight="1" x14ac:dyDescent="0.25">
      <c r="A16" s="31" t="s">
        <v>80</v>
      </c>
      <c r="B16" s="29" t="s">
        <v>42</v>
      </c>
      <c r="C16" s="29" t="s">
        <v>81</v>
      </c>
      <c r="D16" s="29" t="s">
        <v>220</v>
      </c>
      <c r="E16" s="30" t="s">
        <v>78</v>
      </c>
      <c r="F16" s="31" t="s">
        <v>664</v>
      </c>
      <c r="G16" s="31" t="s">
        <v>693</v>
      </c>
      <c r="H16" s="31" t="s">
        <v>694</v>
      </c>
      <c r="I16" s="31" t="s">
        <v>695</v>
      </c>
      <c r="J16" s="31" t="s">
        <v>696</v>
      </c>
    </row>
    <row r="17" spans="1:10" ht="24" customHeight="1" x14ac:dyDescent="0.25">
      <c r="A17" s="31" t="s">
        <v>48</v>
      </c>
      <c r="B17" s="29" t="s">
        <v>37</v>
      </c>
      <c r="C17" s="29" t="s">
        <v>49</v>
      </c>
      <c r="D17" s="29" t="s">
        <v>170</v>
      </c>
      <c r="E17" s="30" t="s">
        <v>50</v>
      </c>
      <c r="F17" s="31" t="s">
        <v>697</v>
      </c>
      <c r="G17" s="31" t="s">
        <v>698</v>
      </c>
      <c r="H17" s="31" t="s">
        <v>699</v>
      </c>
      <c r="I17" s="31" t="s">
        <v>700</v>
      </c>
      <c r="J17" s="31" t="s">
        <v>701</v>
      </c>
    </row>
    <row r="18" spans="1:10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</row>
    <row r="19" spans="1:10" x14ac:dyDescent="0.25">
      <c r="A19" s="112"/>
      <c r="B19" s="112"/>
      <c r="C19" s="112"/>
      <c r="D19" s="36"/>
      <c r="E19" s="35"/>
      <c r="F19" s="113" t="s">
        <v>22</v>
      </c>
      <c r="G19" s="112"/>
      <c r="H19" s="114">
        <v>398238.14</v>
      </c>
      <c r="I19" s="112"/>
      <c r="J19" s="112"/>
    </row>
    <row r="20" spans="1:10" x14ac:dyDescent="0.25">
      <c r="A20" s="112"/>
      <c r="B20" s="112"/>
      <c r="C20" s="112"/>
      <c r="D20" s="36"/>
      <c r="E20" s="35"/>
      <c r="F20" s="113" t="s">
        <v>23</v>
      </c>
      <c r="G20" s="112"/>
      <c r="H20" s="114">
        <v>101761.26</v>
      </c>
      <c r="I20" s="112"/>
      <c r="J20" s="112"/>
    </row>
    <row r="21" spans="1:10" x14ac:dyDescent="0.25">
      <c r="A21" s="112"/>
      <c r="B21" s="112"/>
      <c r="C21" s="112"/>
      <c r="D21" s="36"/>
      <c r="E21" s="35"/>
      <c r="F21" s="113" t="s">
        <v>24</v>
      </c>
      <c r="G21" s="112"/>
    </row>
    <row r="22" spans="1:10" ht="60" customHeight="1" x14ac:dyDescent="0.25">
      <c r="A22" s="34"/>
      <c r="B22" s="34"/>
      <c r="C22" s="34"/>
      <c r="D22" s="34"/>
      <c r="E22" s="34"/>
      <c r="F22" s="34"/>
      <c r="G22" s="34"/>
      <c r="H22" s="114">
        <v>499999.4</v>
      </c>
      <c r="I22" s="112"/>
      <c r="J22" s="112"/>
    </row>
    <row r="23" spans="1:10" ht="18" customHeight="1" x14ac:dyDescent="0.25">
      <c r="A23" s="111" t="s">
        <v>25</v>
      </c>
      <c r="B23" s="111"/>
      <c r="C23" s="111"/>
      <c r="D23" s="111"/>
      <c r="E23" s="111"/>
      <c r="F23" s="111"/>
      <c r="G23" s="111"/>
      <c r="H23" s="111"/>
      <c r="I23" s="111"/>
      <c r="J23" s="111"/>
    </row>
    <row r="24" spans="1:10" ht="30" customHeight="1" x14ac:dyDescent="0.25">
      <c r="A24" s="111" t="s">
        <v>26</v>
      </c>
      <c r="B24" s="111"/>
      <c r="C24" s="111"/>
      <c r="D24" s="111"/>
      <c r="E24" s="111"/>
      <c r="F24" s="111"/>
      <c r="G24" s="111"/>
      <c r="H24" s="111"/>
      <c r="I24" s="111"/>
      <c r="J24" s="111"/>
    </row>
  </sheetData>
  <mergeCells count="16">
    <mergeCell ref="E1:G1"/>
    <mergeCell ref="H1:J1"/>
    <mergeCell ref="E2:G2"/>
    <mergeCell ref="H2:J2"/>
    <mergeCell ref="A3:J3"/>
    <mergeCell ref="A19:C19"/>
    <mergeCell ref="F19:G19"/>
    <mergeCell ref="H19:J19"/>
    <mergeCell ref="A20:C20"/>
    <mergeCell ref="F20:G20"/>
    <mergeCell ref="H20:J20"/>
    <mergeCell ref="A21:C21"/>
    <mergeCell ref="F21:G21"/>
    <mergeCell ref="H22:J22"/>
    <mergeCell ref="A23:J23"/>
    <mergeCell ref="A24:J24"/>
  </mergeCells>
  <pageMargins left="0.5" right="0.5" top="1" bottom="1" header="0.5" footer="0.5"/>
  <pageSetup paperSize="9" scale="65" fitToHeight="0" orientation="landscape" r:id="rId1"/>
  <headerFooter>
    <oddHeader>&amp;L &amp;C &amp;R</oddHeader>
    <oddFooter>&amp;L &amp;C &amp;R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showWhiteSpace="0" view="pageBreakPreview" zoomScale="60" zoomScaleNormal="100" workbookViewId="0">
      <selection activeCell="F1" sqref="F1"/>
    </sheetView>
  </sheetViews>
  <sheetFormatPr defaultRowHeight="13.8" x14ac:dyDescent="0.25"/>
  <cols>
    <col min="1" max="1" width="26.296875" customWidth="1"/>
    <col min="2" max="2" width="60" bestFit="1" customWidth="1"/>
    <col min="3" max="3" width="20" bestFit="1" customWidth="1"/>
    <col min="4" max="30" width="12" bestFit="1" customWidth="1"/>
  </cols>
  <sheetData>
    <row r="1" spans="1:7" ht="13.8" customHeight="1" x14ac:dyDescent="0.25">
      <c r="A1" s="1"/>
      <c r="B1" s="1" t="s">
        <v>0</v>
      </c>
      <c r="C1" s="1" t="s">
        <v>1</v>
      </c>
      <c r="D1" s="116" t="s">
        <v>2</v>
      </c>
      <c r="E1" s="116"/>
      <c r="F1" s="108" t="s">
        <v>3</v>
      </c>
      <c r="G1" s="108"/>
    </row>
    <row r="2" spans="1:7" ht="94.95" customHeight="1" x14ac:dyDescent="0.25">
      <c r="A2" s="33"/>
      <c r="B2" s="33" t="s">
        <v>4</v>
      </c>
      <c r="C2" s="33" t="s">
        <v>5</v>
      </c>
      <c r="D2" s="113" t="s">
        <v>6</v>
      </c>
      <c r="E2" s="113"/>
      <c r="F2" s="109" t="s">
        <v>7</v>
      </c>
      <c r="G2" s="109"/>
    </row>
    <row r="3" spans="1:7" x14ac:dyDescent="0.25">
      <c r="A3" s="117" t="s">
        <v>702</v>
      </c>
      <c r="B3" s="118"/>
      <c r="C3" s="118"/>
      <c r="D3" s="118"/>
      <c r="E3" s="118"/>
      <c r="F3" s="118"/>
      <c r="G3" s="118"/>
    </row>
    <row r="4" spans="1:7" x14ac:dyDescent="0.25">
      <c r="A4" s="2" t="s">
        <v>9</v>
      </c>
      <c r="B4" s="2" t="s">
        <v>10</v>
      </c>
      <c r="C4" s="4" t="s">
        <v>703</v>
      </c>
      <c r="D4" s="4" t="s">
        <v>704</v>
      </c>
      <c r="E4" s="4" t="s">
        <v>705</v>
      </c>
      <c r="F4" s="4" t="s">
        <v>706</v>
      </c>
    </row>
    <row r="5" spans="1:7" ht="24" customHeight="1" x14ac:dyDescent="0.25">
      <c r="A5" s="5" t="s">
        <v>14</v>
      </c>
      <c r="B5" s="5" t="s">
        <v>15</v>
      </c>
      <c r="C5" s="7" t="s">
        <v>707</v>
      </c>
      <c r="D5" s="41" t="s">
        <v>708</v>
      </c>
      <c r="E5" s="41" t="s">
        <v>709</v>
      </c>
      <c r="F5" s="41" t="s">
        <v>710</v>
      </c>
    </row>
    <row r="6" spans="1:7" ht="39" customHeight="1" x14ac:dyDescent="0.25">
      <c r="A6" s="10" t="s">
        <v>35</v>
      </c>
      <c r="B6" s="10" t="s">
        <v>38</v>
      </c>
      <c r="C6" s="12" t="s">
        <v>711</v>
      </c>
      <c r="D6" s="42" t="s">
        <v>711</v>
      </c>
      <c r="E6" s="12" t="s">
        <v>34</v>
      </c>
      <c r="F6" s="12" t="s">
        <v>34</v>
      </c>
    </row>
    <row r="7" spans="1:7" ht="24" customHeight="1" x14ac:dyDescent="0.25">
      <c r="A7" s="10" t="s">
        <v>40</v>
      </c>
      <c r="B7" s="10" t="s">
        <v>43</v>
      </c>
      <c r="C7" s="12" t="s">
        <v>712</v>
      </c>
      <c r="D7" s="42" t="s">
        <v>713</v>
      </c>
      <c r="E7" s="42" t="s">
        <v>714</v>
      </c>
      <c r="F7" s="42" t="s">
        <v>715</v>
      </c>
    </row>
    <row r="8" spans="1:7" ht="24" customHeight="1" x14ac:dyDescent="0.25">
      <c r="A8" s="5" t="s">
        <v>16</v>
      </c>
      <c r="B8" s="5" t="s">
        <v>17</v>
      </c>
      <c r="C8" s="7" t="s">
        <v>716</v>
      </c>
      <c r="D8" s="40" t="s">
        <v>716</v>
      </c>
      <c r="E8" s="7" t="s">
        <v>34</v>
      </c>
      <c r="F8" s="7" t="s">
        <v>34</v>
      </c>
    </row>
    <row r="9" spans="1:7" ht="24" customHeight="1" x14ac:dyDescent="0.25">
      <c r="A9" s="5" t="s">
        <v>18</v>
      </c>
      <c r="B9" s="5" t="s">
        <v>19</v>
      </c>
      <c r="C9" s="7" t="s">
        <v>717</v>
      </c>
      <c r="D9" s="40" t="s">
        <v>718</v>
      </c>
      <c r="E9" s="40" t="s">
        <v>719</v>
      </c>
      <c r="F9" s="7" t="s">
        <v>34</v>
      </c>
    </row>
    <row r="10" spans="1:7" ht="25.95" customHeight="1" x14ac:dyDescent="0.25">
      <c r="A10" s="5" t="s">
        <v>20</v>
      </c>
      <c r="B10" s="5" t="s">
        <v>21</v>
      </c>
      <c r="C10" s="7" t="s">
        <v>720</v>
      </c>
      <c r="D10" s="7" t="s">
        <v>34</v>
      </c>
      <c r="E10" s="40" t="s">
        <v>721</v>
      </c>
      <c r="F10" s="40" t="s">
        <v>722</v>
      </c>
    </row>
    <row r="11" spans="1:7" x14ac:dyDescent="0.25">
      <c r="A11" s="113" t="s">
        <v>723</v>
      </c>
      <c r="B11" s="113"/>
      <c r="C11" s="33"/>
      <c r="D11" s="35" t="s">
        <v>724</v>
      </c>
      <c r="E11" s="35" t="s">
        <v>725</v>
      </c>
      <c r="F11" s="35" t="s">
        <v>726</v>
      </c>
    </row>
    <row r="12" spans="1:7" x14ac:dyDescent="0.25">
      <c r="A12" s="113" t="s">
        <v>727</v>
      </c>
      <c r="B12" s="113"/>
      <c r="C12" s="33"/>
      <c r="D12" s="35" t="s">
        <v>728</v>
      </c>
      <c r="E12" s="35" t="s">
        <v>729</v>
      </c>
      <c r="F12" s="35" t="s">
        <v>730</v>
      </c>
    </row>
    <row r="13" spans="1:7" x14ac:dyDescent="0.25">
      <c r="A13" s="113" t="s">
        <v>731</v>
      </c>
      <c r="B13" s="113"/>
      <c r="C13" s="33"/>
      <c r="D13" s="35" t="s">
        <v>724</v>
      </c>
      <c r="E13" s="35" t="s">
        <v>732</v>
      </c>
      <c r="F13" s="35" t="s">
        <v>733</v>
      </c>
    </row>
    <row r="14" spans="1:7" x14ac:dyDescent="0.25">
      <c r="A14" s="113" t="s">
        <v>734</v>
      </c>
      <c r="B14" s="113"/>
      <c r="C14" s="33"/>
      <c r="D14" s="35" t="s">
        <v>728</v>
      </c>
      <c r="E14" s="35" t="s">
        <v>735</v>
      </c>
      <c r="F14" s="35" t="s">
        <v>736</v>
      </c>
    </row>
    <row r="15" spans="1:7" x14ac:dyDescent="0.25">
      <c r="A15" s="37"/>
      <c r="B15" s="37"/>
      <c r="C15" s="37"/>
      <c r="D15" s="37"/>
      <c r="E15" s="37"/>
      <c r="F15" s="37"/>
      <c r="G15" s="37"/>
    </row>
    <row r="16" spans="1:7" ht="60" customHeight="1" x14ac:dyDescent="0.25">
      <c r="A16" s="34"/>
      <c r="B16" s="34"/>
      <c r="C16" s="34"/>
      <c r="D16" s="34"/>
      <c r="E16" s="34"/>
      <c r="F16" s="34"/>
      <c r="G16" s="34"/>
    </row>
    <row r="17" spans="1:7" ht="18" customHeight="1" x14ac:dyDescent="0.25">
      <c r="A17" s="111" t="s">
        <v>737</v>
      </c>
      <c r="B17" s="111"/>
      <c r="C17" s="111"/>
      <c r="D17" s="111"/>
      <c r="E17" s="111"/>
      <c r="F17" s="111"/>
      <c r="G17" s="111"/>
    </row>
    <row r="18" spans="1:7" ht="30" customHeight="1" x14ac:dyDescent="0.25">
      <c r="A18" s="111" t="s">
        <v>26</v>
      </c>
      <c r="B18" s="111"/>
      <c r="C18" s="111"/>
      <c r="D18" s="111"/>
      <c r="E18" s="111"/>
      <c r="F18" s="111"/>
      <c r="G18" s="111"/>
    </row>
  </sheetData>
  <mergeCells count="9">
    <mergeCell ref="D1:E1"/>
    <mergeCell ref="D2:E2"/>
    <mergeCell ref="A3:G3"/>
    <mergeCell ref="A18:G18"/>
    <mergeCell ref="A11:B11"/>
    <mergeCell ref="A12:B12"/>
    <mergeCell ref="A13:B13"/>
    <mergeCell ref="A14:B14"/>
    <mergeCell ref="A17:G17"/>
  </mergeCells>
  <pageMargins left="0.5" right="0.5" top="1" bottom="1" header="0.5" footer="0.5"/>
  <pageSetup paperSize="8" scale="92" orientation="landscape" r:id="rId1"/>
  <headerFooter>
    <oddHeader>&amp;L &amp;C &amp;R</oddHeader>
    <oddFooter>&amp;L &amp;C &amp;R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6</vt:i4>
      </vt:variant>
    </vt:vector>
  </HeadingPairs>
  <TitlesOfParts>
    <vt:vector size="16" baseType="lpstr">
      <vt:lpstr>Resumo do Orçamento</vt:lpstr>
      <vt:lpstr>Sintético</vt:lpstr>
      <vt:lpstr>MC</vt:lpstr>
      <vt:lpstr>DMT PEDRA</vt:lpstr>
      <vt:lpstr>CPUs</vt:lpstr>
      <vt:lpstr>LEIS SOCIAIS</vt:lpstr>
      <vt:lpstr>Curva ABC de Insumos</vt:lpstr>
      <vt:lpstr>Curva ABC de Serviços</vt:lpstr>
      <vt:lpstr>Cronograma</vt:lpstr>
      <vt:lpstr>Composição BDI</vt:lpstr>
      <vt:lpstr>Cronograma!Area_de_impressao</vt:lpstr>
      <vt:lpstr>'Curva ABC de Insumos'!Area_de_impressao</vt:lpstr>
      <vt:lpstr>'DMT PEDRA'!Area_de_impressao</vt:lpstr>
      <vt:lpstr>'LEIS SOCIAIS'!Area_de_impressao</vt:lpstr>
      <vt:lpstr>MC!Area_de_impressao</vt:lpstr>
      <vt:lpstr>'LEIS SOCIAIS'!Titulos_de_impressao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Joaquim Henrique</cp:lastModifiedBy>
  <cp:revision>0</cp:revision>
  <cp:lastPrinted>2026-06-22T22:58:40Z</cp:lastPrinted>
  <dcterms:created xsi:type="dcterms:W3CDTF">2026-06-22T22:42:33Z</dcterms:created>
  <dcterms:modified xsi:type="dcterms:W3CDTF">2026-06-23T03:30:38Z</dcterms:modified>
</cp:coreProperties>
</file>